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https://nhs-my.sharepoint.com/personal/judith_foxon_nhs_net/Documents/Documents/National Workforce Tool/"/>
    </mc:Choice>
  </mc:AlternateContent>
  <xr:revisionPtr revIDLastSave="0" documentId="8_{E93DA5DD-E969-4EDE-95D5-070D59FA604D}" xr6:coauthVersionLast="47" xr6:coauthVersionMax="47" xr10:uidLastSave="{00000000-0000-0000-0000-000000000000}"/>
  <bookViews>
    <workbookView xWindow="-110" yWindow="-110" windowWidth="19420" windowHeight="10420" xr2:uid="{00000000-000D-0000-FFFF-FFFF00000000}"/>
  </bookViews>
  <sheets>
    <sheet name="Narrative" sheetId="8" r:id="rId1"/>
    <sheet name="Input" sheetId="6" r:id="rId2"/>
    <sheet name="Multiplier Calculations Detail" sheetId="7" r:id="rId3"/>
    <sheet name="Lists"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8" l="1"/>
  <c r="E57" i="8"/>
  <c r="H57" i="8" s="1"/>
  <c r="L57" i="8" s="1"/>
  <c r="E56" i="8"/>
  <c r="B1" i="6"/>
  <c r="N57" i="8" l="1"/>
  <c r="P57" i="8" s="1"/>
  <c r="E7" i="7"/>
  <c r="D7" i="7"/>
  <c r="D6" i="7"/>
  <c r="F7" i="7" l="1"/>
  <c r="H7" i="7" s="1"/>
  <c r="I7" i="7" s="1"/>
  <c r="J7" i="7" s="1"/>
  <c r="G20" i="6" l="1"/>
  <c r="O16" i="6"/>
  <c r="M16" i="6"/>
  <c r="F16" i="6"/>
  <c r="D16" i="6"/>
  <c r="K9" i="6"/>
  <c r="F32" i="6" l="1"/>
  <c r="F33" i="6"/>
  <c r="F34" i="6"/>
  <c r="C21" i="6"/>
  <c r="M21" i="6" s="1"/>
  <c r="I23" i="6"/>
  <c r="I21" i="6"/>
  <c r="I22" i="6"/>
  <c r="H33" i="6"/>
  <c r="H32" i="6"/>
  <c r="C23" i="6"/>
  <c r="C22" i="6"/>
  <c r="H34" i="6"/>
  <c r="H30" i="6" l="1"/>
  <c r="F31" i="6"/>
  <c r="F36" i="6" s="1"/>
  <c r="F30" i="6"/>
  <c r="H31" i="6"/>
  <c r="I24" i="6"/>
  <c r="O21" i="6"/>
  <c r="M22" i="6"/>
  <c r="O22" i="6" s="1"/>
  <c r="E23" i="6"/>
  <c r="K23" i="6"/>
  <c r="C24" i="6"/>
  <c r="E21" i="6"/>
  <c r="K21" i="6"/>
  <c r="E22" i="6"/>
  <c r="K22" i="6"/>
  <c r="F35" i="6" l="1"/>
  <c r="H35" i="6"/>
  <c r="H36" i="6"/>
  <c r="M23" i="6"/>
  <c r="O23" i="6" s="1"/>
  <c r="G23" i="6"/>
  <c r="K24" i="6"/>
  <c r="G21" i="6"/>
  <c r="G22" i="6"/>
  <c r="N25" i="6" l="1"/>
  <c r="O25" i="6" s="1"/>
  <c r="P25" i="6" s="1"/>
  <c r="K30" i="6"/>
  <c r="K34" i="6" s="1"/>
  <c r="M24" i="6"/>
  <c r="O24" i="6" s="1"/>
  <c r="K31" i="6" l="1"/>
  <c r="K32" i="6" s="1"/>
  <c r="K36" i="6" s="1"/>
  <c r="M34" i="6"/>
  <c r="O34" i="6"/>
  <c r="M30" i="6"/>
  <c r="O30" i="6"/>
  <c r="K35" i="6" l="1"/>
  <c r="K33" i="6"/>
  <c r="B27" i="6"/>
  <c r="M31" i="6"/>
  <c r="O31" i="6"/>
  <c r="M32" i="6" l="1"/>
  <c r="M33" i="6"/>
  <c r="O33" i="6"/>
  <c r="O32" i="6"/>
</calcChain>
</file>

<file path=xl/sharedStrings.xml><?xml version="1.0" encoding="utf-8"?>
<sst xmlns="http://schemas.openxmlformats.org/spreadsheetml/2006/main" count="175" uniqueCount="153">
  <si>
    <t>Trust</t>
  </si>
  <si>
    <t>Unit</t>
  </si>
  <si>
    <t>Designation</t>
  </si>
  <si>
    <t>Yes</t>
  </si>
  <si>
    <t>Completed by</t>
  </si>
  <si>
    <t>Date completed</t>
  </si>
  <si>
    <t>Activity period</t>
  </si>
  <si>
    <t>Activity</t>
  </si>
  <si>
    <t>Declared cots</t>
  </si>
  <si>
    <t>Budget</t>
  </si>
  <si>
    <t>In post</t>
  </si>
  <si>
    <t>Total Non QIS</t>
  </si>
  <si>
    <t>Total Non Reg</t>
  </si>
  <si>
    <t>Total</t>
  </si>
  <si>
    <t>Assumptions</t>
  </si>
  <si>
    <t>For calculations</t>
  </si>
  <si>
    <t>Occupancy for period</t>
  </si>
  <si>
    <t>80% of daily activity</t>
  </si>
  <si>
    <t>Current position</t>
  </si>
  <si>
    <t>Variance: budget against required</t>
  </si>
  <si>
    <t>Total nursing staff</t>
  </si>
  <si>
    <t>Total reg nurses</t>
  </si>
  <si>
    <t>Total non-QIS</t>
  </si>
  <si>
    <t>Total non-reg</t>
  </si>
  <si>
    <t>Reg nurses as % nursing staff</t>
  </si>
  <si>
    <t>QIS as % reg nurses</t>
  </si>
  <si>
    <t>Boolean</t>
  </si>
  <si>
    <t>NICU</t>
  </si>
  <si>
    <t>No</t>
  </si>
  <si>
    <t>LNU</t>
  </si>
  <si>
    <t>SCU</t>
  </si>
  <si>
    <t>Variance: in post against required</t>
  </si>
  <si>
    <t>Variance: declared cots against required</t>
  </si>
  <si>
    <t>Total QIS</t>
  </si>
  <si>
    <t>Required to meet activity at average 80% occ</t>
  </si>
  <si>
    <r>
      <t>Cots required to meet activity at average</t>
    </r>
    <r>
      <rPr>
        <b/>
        <sz val="10"/>
        <color theme="1"/>
        <rFont val="Calibri"/>
        <family val="2"/>
        <scheme val="minor"/>
      </rPr>
      <t xml:space="preserve"> </t>
    </r>
    <r>
      <rPr>
        <sz val="10"/>
        <color theme="1"/>
        <rFont val="Calibri"/>
        <family val="2"/>
        <scheme val="minor"/>
      </rPr>
      <t>80% occupancy</t>
    </r>
  </si>
  <si>
    <t>Input staffing numbers (WTE) DIRECT PATIENT CARE ONLY</t>
  </si>
  <si>
    <t>Nursing workforce (WTE) DIRECT PATIENT CARE ONLY</t>
  </si>
  <si>
    <t>Input activity (HRG 2016)</t>
  </si>
  <si>
    <t>HRG 1 (IC)</t>
  </si>
  <si>
    <t>Activity (HRG 2016)</t>
  </si>
  <si>
    <t>HRG 1</t>
  </si>
  <si>
    <t>HRG 2</t>
  </si>
  <si>
    <t>HRG 3</t>
  </si>
  <si>
    <t>Input unit details</t>
  </si>
  <si>
    <t>For further detail please refer to the narrative sheet.</t>
  </si>
  <si>
    <t xml:space="preserve"> - Calculations are valid for neonatal unit only - transitional care staffing and activity should be excluded.</t>
  </si>
  <si>
    <t xml:space="preserve"> - 6.07 WTE is required for 1 nurse per shift. The detail of how this multiplier was calculated is on a separate sheet.</t>
  </si>
  <si>
    <t xml:space="preserve"> - Staffing requirements are based on activity, and BAPM nurse to baby ratios are used, ie IC 1:1; HD 1:2; SC 1:4.</t>
  </si>
  <si>
    <r>
      <t xml:space="preserve"> - Numbers are for nurses </t>
    </r>
    <r>
      <rPr>
        <b/>
        <sz val="11"/>
        <color theme="1"/>
        <rFont val="Calibri"/>
        <family val="2"/>
        <scheme val="minor"/>
      </rPr>
      <t>providing direct patient care only</t>
    </r>
    <r>
      <rPr>
        <sz val="11"/>
        <color theme="1"/>
        <rFont val="Calibri"/>
        <family val="2"/>
        <scheme val="minor"/>
      </rPr>
      <t>. Exclude additional roles e.g. management, outreach, education.</t>
    </r>
  </si>
  <si>
    <t xml:space="preserve"> - A supernumerary nurse in charge is included for all units on all shifts.</t>
  </si>
  <si>
    <t xml:space="preserve"> - At least 70% of registered nurses should be Qualified In Specialty (QIS).</t>
  </si>
  <si>
    <t xml:space="preserve"> - All intensive and high dependancy care should be undertaken by registered nurses with QIS training.</t>
  </si>
  <si>
    <t xml:space="preserve"> - For special care, registered to non-registered staff ratios are calculated at 70:30.</t>
  </si>
  <si>
    <t xml:space="preserve"> - Cot calculations assume that cots can be flexed up but not down, so round up to the higher level cots. See narrative for more detail.</t>
  </si>
  <si>
    <t>Workforce calculations detail</t>
  </si>
  <si>
    <t xml:space="preserve">Calculation of multiplier </t>
  </si>
  <si>
    <t>No. weeks</t>
  </si>
  <si>
    <t>No. days</t>
  </si>
  <si>
    <t>No. hours</t>
  </si>
  <si>
    <t>Uplift for shift handover &amp; supervision @ 2 hrs / day</t>
  </si>
  <si>
    <t>Total No. hours required</t>
  </si>
  <si>
    <t>No. hours 1 WTE will provide</t>
  </si>
  <si>
    <t>No. WTE reqd to cover all hours i.e.9490/1955</t>
  </si>
  <si>
    <t>Uplift for leave @25%*</t>
  </si>
  <si>
    <t xml:space="preserve">Total WTE establishment required to give 1 nurse per shift </t>
  </si>
  <si>
    <t>per day</t>
  </si>
  <si>
    <t>per week</t>
  </si>
  <si>
    <t>per year</t>
  </si>
  <si>
    <t>ASSUMPTIONS:</t>
  </si>
  <si>
    <t>F7 - Total number of hours per year to be covered including 2 hours per day for handover and supervision</t>
  </si>
  <si>
    <t>G7 - Total number of hours available from 1 WTE per year - no annual leave entitlement because this is taken into account in uplift</t>
  </si>
  <si>
    <t>NB: Total uplift for leave should remain at 25% as per Neonatal Toolkit recommendations.</t>
  </si>
  <si>
    <t>Source references</t>
  </si>
  <si>
    <t>http://www.londonneonatalnetwork.org.uk/wp-content/uploads/2015/09/Toolkit-2009.pdf</t>
  </si>
  <si>
    <t>https://www.nhsemployers.org/tchandbook/part-3-terms-and-conditions-of-service/section-13-annual-leave-and-general-public-holidays</t>
  </si>
  <si>
    <t>https://digital.nhs.uk/data-and-information/publications/statistical/nhs-sickness-absence-rates/march-2020</t>
  </si>
  <si>
    <t>https://improvement.nhs.uk/documents/2978/Safe_Staffing_Neonatal_FINAL_PROOF_27_June_2018.pdf</t>
  </si>
  <si>
    <t>https://improvement.nhs.uk/documents/2979/Safe_Staffing_Neonatal_Appendices_FINAL_PROOFED_27_June_2018.pdf</t>
  </si>
  <si>
    <t>HRG 3-5 (SC)</t>
  </si>
  <si>
    <t>HRG 2  (HD)</t>
  </si>
  <si>
    <t>Neonatal Nursing Workforce Tool (2020) Notes for Completion v2 2025</t>
  </si>
  <si>
    <t>IMPORTANT POINT:</t>
  </si>
  <si>
    <t>The Neonatal Nursing Workforce Tool (2020) has been adapted from the CRG Workforce Calculator (Dinning) Tool (2013) and has been developed with the National Lead Nurses Group. It is intended to support neonatal nurse managers and their colleagues by providing a consistent method for the calculation of nursing establishment requirements which meet national standards i.e. BAPM (2022); NHSE Neonatal Service Specification (2024); NHS (2009).</t>
  </si>
  <si>
    <t>Declared Cots:</t>
  </si>
  <si>
    <t>The number of cots, by care level, which a unit are operating.</t>
  </si>
  <si>
    <t>Required Cots:</t>
  </si>
  <si>
    <t>The number of cots, by HRG, required to deliver the activity undertaken in the reporting period at an average occupancy of 80%.</t>
  </si>
  <si>
    <t>HRG 1 / IC:</t>
  </si>
  <si>
    <t>Intensive Care as per HRG 2016</t>
  </si>
  <si>
    <t>HRG 2 / HD:</t>
  </si>
  <si>
    <t>High Dependency as per HRG 2016</t>
  </si>
  <si>
    <t xml:space="preserve">HRG 3-5 / SC: </t>
  </si>
  <si>
    <t>WTE:</t>
  </si>
  <si>
    <t>Special Care, and any other care HRG 3-5 that takes place on NNU, as per HRG 2016</t>
  </si>
  <si>
    <t>Whole time equivalent. This will differ from headcount according to the number of staff working part time.</t>
  </si>
  <si>
    <t xml:space="preserve">Yellow boxes are for the input of local Trust / unit level data. </t>
  </si>
  <si>
    <t>3.1.1. Unit details:</t>
  </si>
  <si>
    <t>3.1.2. Activity:</t>
  </si>
  <si>
    <t>3.1.3. Staffing Numbers:</t>
  </si>
  <si>
    <t>Where staff work some of their contracted hours providing direct patient care and some hours in non-direct patient care roles please ensure that only the hours worked to deliver direct patient care are included in the tool. For example: A nurse educator is contracted to work 1 WTE (37.5hours); of these 0.4 WTE (15 hours) are spent providing education to staff and 0.6 WTE (22.5 hours) are worked clinically caring for babies. Therefore only 0.6 WTE should be included in the tool calculations.</t>
  </si>
  <si>
    <t>Once all yellow boxes have been filled the calculator will generate figures for the following:</t>
  </si>
  <si>
    <t>HRG</t>
  </si>
  <si>
    <t>Level of Care</t>
  </si>
  <si>
    <t>No. of cots to deliver activity</t>
  </si>
  <si>
    <t>Rounded to</t>
  </si>
  <si>
    <t>Intensive care</t>
  </si>
  <si>
    <t>High dependency</t>
  </si>
  <si>
    <t>Special care/other care</t>
  </si>
  <si>
    <t xml:space="preserve">Critical Care </t>
  </si>
  <si>
    <t>TOTAL</t>
  </si>
  <si>
    <t>ALL</t>
  </si>
  <si>
    <t>The calculator cannot accommodate every variation within local nursing workforce provision. However it can be used to provide a standardised method for calculating nursing workforce requirements which can then be supplemented with local detail and any additional requirements. For example:</t>
  </si>
  <si>
    <t>British Association of Perinatal Medicine (2022). A BAPM framework for practice. Available at ; Service and Quality Standards for Provision of Neonatal Care in the UK | British Association of Perinatal Medicine</t>
  </si>
  <si>
    <t>NHS England (2024) National Neonatal Critical Care Service Specification. Available at  Neonatal-critical-care-service-specification-March-2024.pdf</t>
  </si>
  <si>
    <t>NHS (2009) Toolkit for high quality neonatal services. Available at; [ARCHIVED CONTENT]</t>
  </si>
  <si>
    <r>
      <t xml:space="preserve">This tool is intended to calculate the WTE number of nurses required to meet BAPM standards for the provision of </t>
    </r>
    <r>
      <rPr>
        <b/>
        <u/>
        <sz val="10"/>
        <color rgb="FFFF0000"/>
        <rFont val="Arial"/>
        <family val="2"/>
      </rPr>
      <t xml:space="preserve">DIRECT PATIENT CARE ONLY </t>
    </r>
  </si>
  <si>
    <t>1.    Introduction</t>
  </si>
  <si>
    <t xml:space="preserve">2.    Definitions </t>
  </si>
  <si>
    <t>3.    Using the Calculator</t>
  </si>
  <si>
    <t>3.1.        Inputs</t>
  </si>
  <si>
    <t>-          Enter local unit details for reference.</t>
  </si>
  <si>
    <t xml:space="preserve">-          The designation of unit should be selected from the drop down box. </t>
  </si>
  <si>
    <t>-          Activity data for a full year (365 days) should be used but can be for a calendar or financial year. (This data may be provided from the Neonatal ODN).</t>
  </si>
  <si>
    <t>-          Intensive Care is HRG 1, High Dependency Care is HRG 2 and Special care is any activity which takes place on NNU HRGs 3-5.</t>
  </si>
  <si>
    <t>-          Data for Transitional Care activity should be excluded as the calculations are for care provided on the neonatal unit only.</t>
  </si>
  <si>
    <t>-          The calculator can be used to model workforce requirements for service developments or changes. For example, use activity data which includes ‘lost’ activity to model cot-base requirements, or subtract activity from NNU where that activity will be delivered on a Transitional Care Unit.</t>
  </si>
  <si>
    <t>-          Enter numbers of WTE funded establishment and WTE actually in post by qualification i.e. Nurse/Midwife with QIS, Nurse/Midwife without QIS and Nursing Associates/Non-registered staff.</t>
  </si>
  <si>
    <r>
      <t xml:space="preserve">-          The WTE numbers should be for nursing workforce providing </t>
    </r>
    <r>
      <rPr>
        <b/>
        <sz val="10"/>
        <color theme="1"/>
        <rFont val="Arial"/>
        <family val="2"/>
      </rPr>
      <t>direct patient care only</t>
    </r>
    <r>
      <rPr>
        <sz val="10"/>
        <color theme="1"/>
        <rFont val="Arial"/>
        <family val="2"/>
      </rPr>
      <t xml:space="preserve">. Time allocated for additional roles, such as management, education, outreach etc. should be excluded. </t>
    </r>
  </si>
  <si>
    <r>
      <t xml:space="preserve">-          A supernumerary nurse in charge will be included in the calculations for all units. </t>
    </r>
    <r>
      <rPr>
        <b/>
        <sz val="10"/>
        <color theme="1"/>
        <rFont val="Arial"/>
        <family val="2"/>
      </rPr>
      <t>This should be a neonatal nurse who is Qualified in Specialty</t>
    </r>
  </si>
  <si>
    <t xml:space="preserve">-          Transitional Care staffing numbers should NOT be included. </t>
  </si>
  <si>
    <t>4.    Outputs</t>
  </si>
  <si>
    <t>4.1.        Activity</t>
  </si>
  <si>
    <t xml:space="preserve">-          The number of cots required (by HRG) to deliver the activity undertaken in the reporting period declared at an average of 80% occupancy. </t>
  </si>
  <si>
    <t>-          Where the cot requirements include a decimal fraction it is assumed that cots can be flexed down to a lower level of care but not up i.e. a cot designated for Intensive Care can be used to provide High Dependency care but a cot designated for High Dependency cannot be used to provide Intensive Care. Therefore the number of critical care cots required is rounded up to the higher level of care. For Special Care the number is rounded to the next whole number. For example:</t>
  </si>
  <si>
    <t>4.2.        Nursing Workforce</t>
  </si>
  <si>
    <t>-          The total number of WTE staff required to staff the declared cots will be shown in the Nursing Workforce output table.</t>
  </si>
  <si>
    <t xml:space="preserve">-          The total number of WTE QIS required to staff the declared cots will be shown in the Nursing Workforce output table. </t>
  </si>
  <si>
    <t>-          A multiplier of 6.07 WTE has been used to provide 1 nurse per shift:</t>
  </si>
  <si>
    <t>-          In line with the recommendations in the DH Toolkit for Neonatal Care (2009) the multiplier includes an uplift of 25% for annual leave, study leave, maternity/paternity leave and sick leave.</t>
  </si>
  <si>
    <t>-          The multiplier is based on a 26 hour day to include two hours per day for shift handover and supervision (such as appraisals).</t>
  </si>
  <si>
    <t>-          Nursing workforce requirements are calculated to meet BAPM nurse: baby ratios i.e. HRG 1 (IC) 1:1. HRG 2 (HD) 1:2, HRG 3 – 5 (SC/TC) 1:4</t>
  </si>
  <si>
    <r>
      <t>-          The calculator will give the actual</t>
    </r>
    <r>
      <rPr>
        <b/>
        <sz val="10"/>
        <color theme="1"/>
        <rFont val="Arial"/>
        <family val="2"/>
      </rPr>
      <t xml:space="preserve"> </t>
    </r>
    <r>
      <rPr>
        <sz val="10"/>
        <color theme="1"/>
        <rFont val="Arial"/>
        <family val="2"/>
      </rPr>
      <t xml:space="preserve">WTE staff requirements based on the number of cots needed to deliver the activity for each level of care, at an </t>
    </r>
    <r>
      <rPr>
        <b/>
        <sz val="10"/>
        <color theme="1"/>
        <rFont val="Arial"/>
        <family val="2"/>
      </rPr>
      <t xml:space="preserve">average </t>
    </r>
    <r>
      <rPr>
        <sz val="10"/>
        <color theme="1"/>
        <rFont val="Arial"/>
        <family val="2"/>
      </rPr>
      <t xml:space="preserve">of 80% occupancy across the year. </t>
    </r>
  </si>
  <si>
    <t xml:space="preserve">-          Calculations are made for an average of 80% occupancy because evidence shows that outcomes, mortality and morbidity are not as good when occupancy exceeds this level. </t>
  </si>
  <si>
    <t>-          Unit nurse staffing should be established to 100% to ensure that peaks in activity can be managed without an adverse effect on outcomes, mortality and morbidity.</t>
  </si>
  <si>
    <t>-          In all units, at least 70% of Registered Nurse/Midwifery staff should hold a post registration qualification in neonatal care i.e. Qualified in Specialty (QIS). This does not include nurses in training for QIS (NHSi, 2018)</t>
  </si>
  <si>
    <t xml:space="preserve">-          All intensive and high dependency care should be provided by QIS staff, so where a unit has a high proportion of critical care activity , the percentage of QIS staff required will be greater than the 70% minimum. </t>
  </si>
  <si>
    <t>-          A minimum of 2 registered nurses are required per shift to meet National Toolkit standards. Therefore the minimum number of registered nurses required per shift is 12.14 WTE (6.07 x 2). The calculator allows for this.</t>
  </si>
  <si>
    <t>5.    Limitations</t>
  </si>
  <si>
    <t>-          The calculator does not allow for services which require more than one supernumerary nurse in charge per shift, for example those that are delivered across separate sites. However the multiplier of 6.07 can be used to calculate the number of extra nurses needed and this can be added into the calculations at individual service level.</t>
  </si>
  <si>
    <t>-          The calculator does not allow for units where there are multiple small rooms which may “…necessitate staffing above the minimum recommendation to ensure that no room and no babies are left unsupervised at any time” (NQB 2018).</t>
  </si>
  <si>
    <t xml:space="preserve">6.    References </t>
  </si>
  <si>
    <t>3 / 4 /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</si>
</sst>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dd/mm/yy;@"/>
    <numFmt numFmtId="165" formatCode="0.0"/>
    <numFmt numFmtId="166" formatCode="0.0%"/>
    <numFmt numFmtId="167" formatCode="_-* #,##0.0_-;\-* #,##0.0_-;_-* &quot;-&quot;??_-;_-@_-"/>
    <numFmt numFmtId="168" formatCode="_-* #,##0_-;\-* #,##0_-;_-* &quot;-&quot;??_-;_-@_-"/>
  </numFmts>
  <fonts count="21" x14ac:knownFonts="1">
    <font>
      <sz val="11"/>
      <color theme="1"/>
      <name val="Calibri"/>
      <family val="2"/>
      <scheme val="minor"/>
    </font>
    <font>
      <sz val="10"/>
      <color theme="1"/>
      <name val="Arial"/>
      <family val="2"/>
    </font>
    <font>
      <b/>
      <sz val="10"/>
      <color theme="1"/>
      <name val="Arial"/>
      <family val="2"/>
    </font>
    <font>
      <b/>
      <sz val="20"/>
      <color theme="1"/>
      <name val="Calibri"/>
      <family val="2"/>
      <scheme val="minor"/>
    </font>
    <font>
      <sz val="10"/>
      <color theme="1"/>
      <name val="Calibri"/>
      <family val="2"/>
      <scheme val="minor"/>
    </font>
    <font>
      <b/>
      <sz val="10"/>
      <color theme="1"/>
      <name val="Calibri"/>
      <family val="2"/>
      <scheme val="minor"/>
    </font>
    <font>
      <sz val="11"/>
      <color theme="0"/>
      <name val="Calibri"/>
      <family val="2"/>
      <scheme val="minor"/>
    </font>
    <font>
      <b/>
      <sz val="11"/>
      <color theme="1"/>
      <name val="Calibri"/>
      <family val="2"/>
      <scheme val="minor"/>
    </font>
    <font>
      <i/>
      <sz val="11"/>
      <color theme="1"/>
      <name val="Calibri"/>
      <family val="2"/>
      <scheme val="minor"/>
    </font>
    <font>
      <i/>
      <sz val="10"/>
      <color theme="1"/>
      <name val="Calibri"/>
      <family val="2"/>
      <scheme val="minor"/>
    </font>
    <font>
      <i/>
      <sz val="10"/>
      <name val="Calibri"/>
      <family val="2"/>
      <scheme val="minor"/>
    </font>
    <font>
      <i/>
      <sz val="11"/>
      <name val="Calibri"/>
      <family val="2"/>
      <scheme val="minor"/>
    </font>
    <font>
      <b/>
      <sz val="12"/>
      <color theme="1"/>
      <name val="Calibri"/>
      <family val="2"/>
      <scheme val="minor"/>
    </font>
    <font>
      <b/>
      <sz val="11"/>
      <color rgb="FF00B050"/>
      <name val="Calibri"/>
      <family val="2"/>
      <scheme val="minor"/>
    </font>
    <font>
      <u/>
      <sz val="11"/>
      <color theme="10"/>
      <name val="Calibri"/>
      <family val="2"/>
      <scheme val="minor"/>
    </font>
    <font>
      <sz val="11"/>
      <color theme="1"/>
      <name val="Calibri"/>
      <family val="2"/>
      <scheme val="minor"/>
    </font>
    <font>
      <b/>
      <u/>
      <sz val="10"/>
      <color theme="1"/>
      <name val="Arial"/>
      <family val="2"/>
    </font>
    <font>
      <b/>
      <u/>
      <sz val="10"/>
      <color rgb="FFFF0000"/>
      <name val="Arial"/>
      <family val="2"/>
    </font>
    <font>
      <b/>
      <sz val="10"/>
      <color rgb="FF000000"/>
      <name val="Arial"/>
      <family val="2"/>
    </font>
    <font>
      <u/>
      <sz val="10"/>
      <color theme="10"/>
      <name val="Arial"/>
      <family val="2"/>
    </font>
    <font>
      <sz val="14"/>
      <color theme="1"/>
      <name val="Arial"/>
      <family val="2"/>
    </font>
  </fonts>
  <fills count="8">
    <fill>
      <patternFill patternType="none"/>
    </fill>
    <fill>
      <patternFill patternType="gray125"/>
    </fill>
    <fill>
      <patternFill patternType="solid">
        <fgColor theme="4" tint="0.59999389629810485"/>
        <bgColor indexed="64"/>
      </patternFill>
    </fill>
    <fill>
      <patternFill patternType="solid">
        <fgColor rgb="FFFF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DEEAF6"/>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4" fillId="0" borderId="0" applyNumberFormat="0" applyFill="0" applyBorder="0" applyAlignment="0" applyProtection="0"/>
    <xf numFmtId="43" fontId="15" fillId="0" borderId="0" applyFont="0" applyFill="0" applyBorder="0" applyAlignment="0" applyProtection="0"/>
  </cellStyleXfs>
  <cellXfs count="214">
    <xf numFmtId="0" fontId="0" fillId="0" borderId="0" xfId="0"/>
    <xf numFmtId="0" fontId="6" fillId="0" borderId="11" xfId="0" applyFont="1" applyBorder="1" applyAlignment="1" applyProtection="1">
      <alignment horizontal="center" vertical="center"/>
      <protection locked="0"/>
    </xf>
    <xf numFmtId="0" fontId="0" fillId="0" borderId="17" xfId="0" applyBorder="1" applyAlignment="1" applyProtection="1">
      <alignment horizontal="left" vertical="center" wrapText="1" indent="1"/>
      <protection locked="0"/>
    </xf>
    <xf numFmtId="0" fontId="2" fillId="0" borderId="0" xfId="0" applyFont="1"/>
    <xf numFmtId="0" fontId="1" fillId="0" borderId="0" xfId="0" applyFont="1"/>
    <xf numFmtId="0" fontId="0" fillId="0" borderId="0" xfId="0" applyAlignme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wrapText="1"/>
    </xf>
    <xf numFmtId="0" fontId="4" fillId="0" borderId="0" xfId="0" applyFont="1" applyAlignment="1">
      <alignment horizontal="centerContinuous" vertical="center"/>
    </xf>
    <xf numFmtId="0" fontId="0" fillId="0" borderId="0" xfId="0" applyAlignment="1">
      <alignment horizontal="centerContinuous" vertical="center"/>
    </xf>
    <xf numFmtId="0" fontId="4" fillId="0" borderId="0" xfId="0" applyFont="1" applyAlignment="1">
      <alignment vertical="center" wrapText="1"/>
    </xf>
    <xf numFmtId="0" fontId="4" fillId="0" borderId="0" xfId="0" applyFont="1" applyAlignment="1">
      <alignment vertical="center"/>
    </xf>
    <xf numFmtId="164" fontId="0" fillId="0" borderId="9" xfId="0" applyNumberFormat="1" applyBorder="1" applyAlignment="1">
      <alignment horizontal="left" vertical="center" wrapText="1" indent="1"/>
    </xf>
    <xf numFmtId="164" fontId="0" fillId="0" borderId="11" xfId="0" applyNumberFormat="1" applyBorder="1" applyAlignment="1">
      <alignment horizontal="left" vertical="center" wrapText="1" indent="1"/>
    </xf>
    <xf numFmtId="0" fontId="0" fillId="0" borderId="14" xfId="0" applyBorder="1" applyAlignment="1">
      <alignment horizontal="left" vertical="center" wrapText="1" indent="1"/>
    </xf>
    <xf numFmtId="0" fontId="0" fillId="0" borderId="14" xfId="0" applyBorder="1" applyAlignment="1">
      <alignment horizontal="right" vertical="center"/>
    </xf>
    <xf numFmtId="0" fontId="4" fillId="0" borderId="0" xfId="0" applyFont="1" applyAlignment="1">
      <alignment horizontal="right" vertical="center" indent="1"/>
    </xf>
    <xf numFmtId="0" fontId="0" fillId="0" borderId="0" xfId="0" applyAlignment="1">
      <alignment horizontal="right" vertical="center" indent="1"/>
    </xf>
    <xf numFmtId="0" fontId="4" fillId="0" borderId="0" xfId="0" applyFont="1" applyAlignment="1">
      <alignment horizontal="left" vertical="center"/>
    </xf>
    <xf numFmtId="0" fontId="0" fillId="0" borderId="18" xfId="0" applyBorder="1" applyAlignment="1">
      <alignment vertical="center"/>
    </xf>
    <xf numFmtId="0" fontId="0" fillId="0" borderId="18" xfId="0" applyBorder="1" applyAlignment="1">
      <alignment horizontal="center" vertical="center"/>
    </xf>
    <xf numFmtId="1" fontId="0" fillId="0" borderId="18" xfId="0" applyNumberFormat="1" applyBorder="1" applyAlignment="1">
      <alignment horizontal="right" vertical="center" indent="1"/>
    </xf>
    <xf numFmtId="1" fontId="7" fillId="0" borderId="18" xfId="0" applyNumberFormat="1" applyFont="1" applyBorder="1" applyAlignment="1">
      <alignment horizontal="right" vertical="center" indent="1"/>
    </xf>
    <xf numFmtId="0" fontId="4" fillId="0" borderId="0" xfId="0" applyFont="1" applyAlignment="1">
      <alignment horizontal="center" vertical="center" wrapText="1"/>
    </xf>
    <xf numFmtId="10" fontId="4" fillId="0" borderId="0" xfId="0" applyNumberFormat="1" applyFont="1" applyAlignment="1">
      <alignment vertical="center" wrapText="1"/>
    </xf>
    <xf numFmtId="10" fontId="4" fillId="0" borderId="0" xfId="0" applyNumberFormat="1" applyFont="1" applyAlignment="1">
      <alignment vertical="center"/>
    </xf>
    <xf numFmtId="0" fontId="5" fillId="0" borderId="0" xfId="0" applyFont="1" applyAlignment="1">
      <alignment horizontal="right" vertical="center" indent="1"/>
    </xf>
    <xf numFmtId="0" fontId="7" fillId="0" borderId="0" xfId="0" applyFont="1" applyAlignment="1">
      <alignment horizontal="right" vertical="center" indent="1"/>
    </xf>
    <xf numFmtId="3" fontId="5" fillId="0" borderId="0" xfId="0" applyNumberFormat="1" applyFont="1" applyAlignment="1">
      <alignment horizontal="right" vertical="center" indent="1"/>
    </xf>
    <xf numFmtId="3" fontId="7" fillId="0" borderId="0" xfId="0" applyNumberFormat="1" applyFont="1" applyAlignment="1">
      <alignment horizontal="right" vertical="center" indent="1"/>
    </xf>
    <xf numFmtId="1" fontId="5" fillId="0" borderId="0" xfId="0" applyNumberFormat="1" applyFont="1" applyAlignment="1">
      <alignment horizontal="right" vertical="center" indent="1"/>
    </xf>
    <xf numFmtId="1" fontId="7" fillId="0" borderId="0" xfId="0" applyNumberFormat="1" applyFont="1" applyAlignment="1">
      <alignment horizontal="right" vertical="center" indent="1"/>
    </xf>
    <xf numFmtId="2" fontId="6" fillId="0" borderId="0" xfId="0" applyNumberFormat="1" applyFont="1" applyAlignment="1">
      <alignment vertical="center"/>
    </xf>
    <xf numFmtId="0" fontId="4" fillId="0" borderId="22" xfId="0" applyFont="1" applyBorder="1" applyAlignment="1">
      <alignment horizontal="right" vertical="center" indent="1"/>
    </xf>
    <xf numFmtId="0" fontId="5" fillId="0" borderId="25" xfId="0" applyFont="1" applyBorder="1" applyAlignment="1">
      <alignment horizontal="right" vertical="center" indent="1"/>
    </xf>
    <xf numFmtId="0" fontId="6" fillId="0" borderId="0" xfId="0" applyFont="1" applyAlignment="1">
      <alignment vertical="center"/>
    </xf>
    <xf numFmtId="0" fontId="12" fillId="0" borderId="0" xfId="0" applyFont="1"/>
    <xf numFmtId="0" fontId="7" fillId="0" borderId="0" xfId="0" applyFont="1"/>
    <xf numFmtId="0" fontId="0" fillId="0" borderId="28" xfId="0" applyBorder="1"/>
    <xf numFmtId="0" fontId="0" fillId="0" borderId="20" xfId="0" applyBorder="1" applyAlignment="1">
      <alignment horizontal="center" vertical="center"/>
    </xf>
    <xf numFmtId="0" fontId="0" fillId="0" borderId="20" xfId="0" applyBorder="1" applyAlignment="1">
      <alignment horizontal="center" vertical="center" wrapText="1"/>
    </xf>
    <xf numFmtId="2" fontId="0" fillId="0" borderId="20" xfId="0" applyNumberFormat="1" applyBorder="1" applyAlignment="1">
      <alignment horizontal="center" vertical="center" wrapText="1"/>
    </xf>
    <xf numFmtId="2" fontId="0" fillId="0" borderId="21" xfId="0" applyNumberFormat="1" applyBorder="1" applyAlignment="1">
      <alignment horizontal="center" vertical="center" wrapText="1"/>
    </xf>
    <xf numFmtId="0" fontId="0" fillId="0" borderId="22" xfId="0" applyBorder="1"/>
    <xf numFmtId="0" fontId="0" fillId="0" borderId="23" xfId="0" applyBorder="1"/>
    <xf numFmtId="0" fontId="0" fillId="0" borderId="23" xfId="0" applyBorder="1" applyAlignment="1">
      <alignment horizontal="right"/>
    </xf>
    <xf numFmtId="2" fontId="0" fillId="0" borderId="23" xfId="0" applyNumberFormat="1" applyBorder="1"/>
    <xf numFmtId="2" fontId="0" fillId="0" borderId="24" xfId="0" applyNumberFormat="1" applyBorder="1"/>
    <xf numFmtId="0" fontId="0" fillId="0" borderId="25" xfId="0" applyBorder="1"/>
    <xf numFmtId="0" fontId="0" fillId="0" borderId="26" xfId="0" applyBorder="1"/>
    <xf numFmtId="0" fontId="0" fillId="0" borderId="26" xfId="0" applyBorder="1" applyAlignment="1">
      <alignment horizontal="right"/>
    </xf>
    <xf numFmtId="2" fontId="0" fillId="0" borderId="26" xfId="0" applyNumberFormat="1" applyBorder="1"/>
    <xf numFmtId="2" fontId="7" fillId="0" borderId="27" xfId="0" applyNumberFormat="1" applyFont="1" applyBorder="1"/>
    <xf numFmtId="0" fontId="0" fillId="0" borderId="0" xfId="0" applyAlignment="1">
      <alignment horizontal="center"/>
    </xf>
    <xf numFmtId="0" fontId="0" fillId="0" borderId="0" xfId="0" applyAlignment="1">
      <alignment horizontal="left" indent="4"/>
    </xf>
    <xf numFmtId="0" fontId="13" fillId="0" borderId="0" xfId="0" applyFont="1" applyAlignment="1">
      <alignment horizontal="left" indent="4"/>
    </xf>
    <xf numFmtId="0" fontId="13" fillId="0" borderId="0" xfId="0" applyFont="1"/>
    <xf numFmtId="0" fontId="14" fillId="0" borderId="0" xfId="1"/>
    <xf numFmtId="0" fontId="16" fillId="0" borderId="0" xfId="0" applyFont="1" applyAlignment="1">
      <alignment horizontal="left" vertical="center"/>
    </xf>
    <xf numFmtId="0" fontId="2" fillId="0" borderId="0" xfId="0" applyFont="1" applyAlignment="1">
      <alignment vertical="center" wrapText="1"/>
    </xf>
    <xf numFmtId="0" fontId="1"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indent="4"/>
    </xf>
    <xf numFmtId="0" fontId="2" fillId="0" borderId="0" xfId="0" applyFont="1" applyAlignment="1">
      <alignment horizontal="left" vertical="center" indent="2"/>
    </xf>
    <xf numFmtId="0" fontId="1" fillId="0" borderId="0" xfId="0" applyFont="1" applyAlignment="1">
      <alignment horizontal="left" vertical="center" indent="2"/>
    </xf>
    <xf numFmtId="0" fontId="1" fillId="0" borderId="0" xfId="0" applyFont="1" applyAlignment="1">
      <alignment horizontal="left" vertical="center" indent="4"/>
    </xf>
    <xf numFmtId="0" fontId="20" fillId="0" borderId="0" xfId="0" applyFont="1"/>
    <xf numFmtId="168" fontId="0" fillId="0" borderId="23" xfId="2" applyNumberFormat="1" applyFont="1" applyBorder="1"/>
    <xf numFmtId="168" fontId="0" fillId="0" borderId="23" xfId="2" applyNumberFormat="1" applyFont="1" applyBorder="1" applyAlignment="1">
      <alignment horizontal="right"/>
    </xf>
    <xf numFmtId="168" fontId="0" fillId="0" borderId="26" xfId="2" applyNumberFormat="1" applyFont="1" applyBorder="1"/>
    <xf numFmtId="168" fontId="0" fillId="0" borderId="26" xfId="2" applyNumberFormat="1" applyFont="1" applyBorder="1" applyAlignment="1">
      <alignment horizontal="right"/>
    </xf>
    <xf numFmtId="0" fontId="1" fillId="0" borderId="0" xfId="0" applyFont="1" applyAlignment="1">
      <alignment horizontal="left" vertical="center" wrapText="1" indent="4"/>
    </xf>
    <xf numFmtId="0" fontId="19" fillId="0" borderId="0" xfId="1" applyFont="1" applyAlignment="1">
      <alignment horizontal="left" vertical="center" indent="2"/>
    </xf>
    <xf numFmtId="168" fontId="0" fillId="0" borderId="26" xfId="2" applyNumberFormat="1" applyFont="1" applyBorder="1" applyAlignment="1">
      <alignment horizontal="right"/>
    </xf>
    <xf numFmtId="43" fontId="0" fillId="0" borderId="26" xfId="2" applyFont="1" applyBorder="1" applyAlignment="1">
      <alignment horizontal="right"/>
    </xf>
    <xf numFmtId="43" fontId="0" fillId="0" borderId="27" xfId="2" applyFont="1" applyBorder="1" applyAlignment="1">
      <alignment horizontal="right"/>
    </xf>
    <xf numFmtId="0" fontId="1" fillId="0" borderId="0" xfId="0" applyFont="1" applyAlignment="1">
      <alignment horizontal="left" vertical="center" wrapText="1" indent="2"/>
    </xf>
    <xf numFmtId="168" fontId="0" fillId="0" borderId="23" xfId="2" applyNumberFormat="1" applyFont="1" applyBorder="1" applyAlignment="1">
      <alignment horizontal="right"/>
    </xf>
    <xf numFmtId="168" fontId="0" fillId="0" borderId="24" xfId="2" applyNumberFormat="1" applyFont="1" applyBorder="1" applyAlignment="1">
      <alignment horizontal="right"/>
    </xf>
    <xf numFmtId="167" fontId="0" fillId="0" borderId="23" xfId="2" applyNumberFormat="1" applyFont="1" applyBorder="1" applyAlignment="1">
      <alignment horizontal="right"/>
    </xf>
    <xf numFmtId="0" fontId="0" fillId="0" borderId="20" xfId="0" applyBorder="1" applyAlignment="1">
      <alignment horizontal="center" vertical="center" wrapText="1"/>
    </xf>
    <xf numFmtId="0" fontId="1" fillId="0" borderId="0" xfId="0" applyFont="1" applyAlignment="1">
      <alignment horizontal="left" vertical="center" indent="4"/>
    </xf>
    <xf numFmtId="0" fontId="0" fillId="0" borderId="21" xfId="0" applyBorder="1" applyAlignment="1">
      <alignment horizontal="center" vertical="center" wrapText="1"/>
    </xf>
    <xf numFmtId="0" fontId="2" fillId="0" borderId="40" xfId="0" applyFont="1" applyBorder="1" applyAlignment="1">
      <alignment horizontal="center" vertical="center" wrapText="1"/>
    </xf>
    <xf numFmtId="0" fontId="1" fillId="0" borderId="40" xfId="0" applyFont="1" applyBorder="1" applyAlignment="1">
      <alignment horizontal="center" vertical="center" wrapText="1"/>
    </xf>
    <xf numFmtId="0" fontId="18" fillId="7" borderId="40" xfId="0" applyFont="1" applyFill="1" applyBorder="1" applyAlignment="1">
      <alignment horizontal="center" vertical="center" wrapText="1"/>
    </xf>
    <xf numFmtId="0" fontId="2" fillId="0" borderId="0" xfId="0" applyFont="1" applyAlignment="1">
      <alignment horizontal="left" vertical="center" wrapText="1" indent="4"/>
    </xf>
    <xf numFmtId="16" fontId="2" fillId="0" borderId="40" xfId="0" quotePrefix="1" applyNumberFormat="1" applyFont="1" applyBorder="1" applyAlignment="1">
      <alignment horizontal="center" vertical="center" wrapText="1"/>
    </xf>
    <xf numFmtId="0" fontId="2" fillId="0" borderId="0" xfId="0" applyFont="1" applyAlignment="1">
      <alignment horizontal="right" vertical="center" wrapText="1"/>
    </xf>
    <xf numFmtId="0" fontId="1" fillId="0" borderId="0" xfId="0" applyFont="1" applyAlignment="1">
      <alignment vertical="center" wrapText="1"/>
    </xf>
    <xf numFmtId="0" fontId="1" fillId="0" borderId="0" xfId="0" applyFont="1" applyAlignment="1">
      <alignment horizontal="left" vertical="top" wrapText="1" indent="2"/>
    </xf>
    <xf numFmtId="0" fontId="2" fillId="0" borderId="0" xfId="0" applyFont="1" applyAlignment="1">
      <alignment horizontal="left" vertical="center" indent="2"/>
    </xf>
    <xf numFmtId="0" fontId="2" fillId="0" borderId="0" xfId="0" applyFont="1" applyAlignment="1">
      <alignment horizontal="left" vertical="center" indent="4"/>
    </xf>
    <xf numFmtId="0" fontId="0" fillId="0" borderId="0" xfId="0" applyAlignment="1">
      <alignment horizontal="left" vertical="center" shrinkToFit="1"/>
    </xf>
    <xf numFmtId="0" fontId="10" fillId="6" borderId="4" xfId="0" applyFont="1" applyFill="1" applyBorder="1" applyAlignment="1">
      <alignment horizontal="right" vertical="center"/>
    </xf>
    <xf numFmtId="0" fontId="11" fillId="6" borderId="5" xfId="0" applyFont="1" applyFill="1" applyBorder="1" applyAlignment="1">
      <alignment horizontal="right" vertical="center"/>
    </xf>
    <xf numFmtId="0" fontId="11" fillId="6" borderId="7" xfId="0" applyFont="1" applyFill="1" applyBorder="1" applyAlignment="1">
      <alignment horizontal="right" vertical="center"/>
    </xf>
    <xf numFmtId="0" fontId="5" fillId="2" borderId="1" xfId="0" applyFont="1" applyFill="1" applyBorder="1" applyAlignment="1">
      <alignment horizontal="center" vertical="center"/>
    </xf>
    <xf numFmtId="0" fontId="0" fillId="0" borderId="3" xfId="0" applyBorder="1" applyAlignment="1">
      <alignment vertical="center"/>
    </xf>
    <xf numFmtId="0" fontId="0" fillId="0" borderId="0" xfId="0" applyAlignment="1">
      <alignment horizontal="left" vertical="center" wrapText="1"/>
    </xf>
    <xf numFmtId="0" fontId="4" fillId="0" borderId="22" xfId="0" applyFont="1" applyBorder="1" applyAlignment="1">
      <alignment horizontal="right" vertical="center" indent="1"/>
    </xf>
    <xf numFmtId="0" fontId="0" fillId="0" borderId="23" xfId="0" applyBorder="1" applyAlignment="1">
      <alignment horizontal="right" vertical="center" indent="1"/>
    </xf>
    <xf numFmtId="166" fontId="0" fillId="0" borderId="23" xfId="0" applyNumberFormat="1" applyBorder="1" applyAlignment="1">
      <alignment horizontal="right" vertical="center" indent="1"/>
    </xf>
    <xf numFmtId="2" fontId="4" fillId="5" borderId="10" xfId="0" applyNumberFormat="1" applyFont="1" applyFill="1" applyBorder="1" applyAlignment="1">
      <alignment horizontal="center" vertical="center" wrapText="1"/>
    </xf>
    <xf numFmtId="2" fontId="4" fillId="5" borderId="9" xfId="0" applyNumberFormat="1" applyFont="1" applyFill="1" applyBorder="1" applyAlignment="1">
      <alignment horizontal="center" vertical="center" wrapText="1"/>
    </xf>
    <xf numFmtId="2" fontId="4" fillId="5" borderId="15" xfId="0" applyNumberFormat="1" applyFont="1" applyFill="1" applyBorder="1" applyAlignment="1">
      <alignment horizontal="center" vertical="center" wrapText="1"/>
    </xf>
    <xf numFmtId="2" fontId="4" fillId="5" borderId="14" xfId="0" applyNumberFormat="1" applyFont="1" applyFill="1" applyBorder="1" applyAlignment="1">
      <alignment horizontal="center" vertical="center" wrapText="1"/>
    </xf>
    <xf numFmtId="10" fontId="0" fillId="5" borderId="9" xfId="0" applyNumberFormat="1" applyFill="1" applyBorder="1" applyAlignment="1">
      <alignment horizontal="center" vertical="center" wrapText="1"/>
    </xf>
    <xf numFmtId="10" fontId="0" fillId="5" borderId="11" xfId="0" applyNumberFormat="1" applyFill="1" applyBorder="1" applyAlignment="1">
      <alignment horizontal="center" vertical="center" wrapText="1"/>
    </xf>
    <xf numFmtId="10" fontId="0" fillId="5" borderId="14" xfId="0" applyNumberFormat="1" applyFill="1" applyBorder="1" applyAlignment="1">
      <alignment horizontal="center" vertical="center" wrapText="1"/>
    </xf>
    <xf numFmtId="10" fontId="0" fillId="5" borderId="17" xfId="0" applyNumberFormat="1" applyFill="1" applyBorder="1" applyAlignment="1">
      <alignment horizontal="center" vertical="center" wrapText="1"/>
    </xf>
    <xf numFmtId="0" fontId="4" fillId="0" borderId="25" xfId="0" applyFont="1" applyBorder="1" applyAlignment="1">
      <alignment horizontal="right" vertical="center" indent="1"/>
    </xf>
    <xf numFmtId="0" fontId="0" fillId="0" borderId="26" xfId="0" applyBorder="1" applyAlignment="1">
      <alignment horizontal="right" vertical="center" indent="1"/>
    </xf>
    <xf numFmtId="166" fontId="0" fillId="0" borderId="26" xfId="0" applyNumberFormat="1" applyBorder="1" applyAlignment="1">
      <alignment horizontal="right" vertical="center" indent="1"/>
    </xf>
    <xf numFmtId="2" fontId="0" fillId="0" borderId="23" xfId="0" applyNumberFormat="1" applyBorder="1" applyAlignment="1">
      <alignment horizontal="right" vertical="center" indent="1"/>
    </xf>
    <xf numFmtId="2" fontId="4" fillId="0" borderId="23" xfId="0" applyNumberFormat="1" applyFont="1" applyBorder="1" applyAlignment="1">
      <alignment horizontal="right" vertical="center" wrapText="1" indent="1"/>
    </xf>
    <xf numFmtId="0" fontId="0" fillId="0" borderId="24" xfId="0" applyBorder="1" applyAlignment="1">
      <alignment horizontal="right" vertical="center" indent="1"/>
    </xf>
    <xf numFmtId="0" fontId="0" fillId="0" borderId="2" xfId="0" applyBorder="1" applyAlignment="1">
      <alignment horizontal="center" vertical="center"/>
    </xf>
    <xf numFmtId="0" fontId="0" fillId="0" borderId="3" xfId="0" applyBorder="1" applyAlignment="1">
      <alignment horizontal="center" vertical="center"/>
    </xf>
    <xf numFmtId="0" fontId="4" fillId="0" borderId="37" xfId="0" applyFont="1" applyBorder="1" applyAlignment="1">
      <alignment vertical="center"/>
    </xf>
    <xf numFmtId="0" fontId="0" fillId="0" borderId="32"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38" xfId="0" applyBorder="1" applyAlignment="1">
      <alignment horizontal="center" vertical="center" shrinkToFit="1"/>
    </xf>
    <xf numFmtId="0" fontId="0" fillId="0" borderId="38" xfId="0" applyBorder="1" applyAlignment="1">
      <alignment vertical="center"/>
    </xf>
    <xf numFmtId="0" fontId="4" fillId="0" borderId="32" xfId="0" applyFont="1" applyBorder="1" applyAlignment="1">
      <alignment horizontal="center" vertical="center" wrapText="1"/>
    </xf>
    <xf numFmtId="0" fontId="0" fillId="0" borderId="39" xfId="0" applyBorder="1" applyAlignment="1">
      <alignment vertical="center"/>
    </xf>
    <xf numFmtId="0" fontId="0" fillId="0" borderId="24" xfId="0" applyBorder="1" applyAlignment="1">
      <alignment vertical="center"/>
    </xf>
    <xf numFmtId="0" fontId="4" fillId="0" borderId="23" xfId="0" applyFont="1" applyBorder="1" applyAlignment="1">
      <alignment horizontal="right" vertical="center" indent="1"/>
    </xf>
    <xf numFmtId="3" fontId="5" fillId="0" borderId="26" xfId="0" applyNumberFormat="1" applyFont="1" applyBorder="1" applyAlignment="1">
      <alignment horizontal="right" vertical="center" indent="1"/>
    </xf>
    <xf numFmtId="0" fontId="7" fillId="0" borderId="26" xfId="0" applyFont="1" applyBorder="1" applyAlignment="1">
      <alignment horizontal="right" vertical="center" indent="1"/>
    </xf>
    <xf numFmtId="165" fontId="7" fillId="4" borderId="15" xfId="0" applyNumberFormat="1" applyFont="1" applyFill="1" applyBorder="1" applyAlignment="1">
      <alignment horizontal="right" vertical="center"/>
    </xf>
    <xf numFmtId="165" fontId="0" fillId="4" borderId="14" xfId="0" applyNumberFormat="1" applyFill="1" applyBorder="1" applyAlignment="1">
      <alignment vertical="center"/>
    </xf>
    <xf numFmtId="0" fontId="0" fillId="0" borderId="14" xfId="0" applyBorder="1" applyAlignment="1">
      <alignment vertical="center"/>
    </xf>
    <xf numFmtId="0" fontId="0" fillId="0" borderId="16" xfId="0" applyBorder="1" applyAlignment="1">
      <alignment vertical="center"/>
    </xf>
    <xf numFmtId="1" fontId="5" fillId="0" borderId="15" xfId="0" applyNumberFormat="1" applyFont="1" applyBorder="1" applyAlignment="1">
      <alignment horizontal="right" vertical="center" indent="1"/>
    </xf>
    <xf numFmtId="0" fontId="0" fillId="0" borderId="16" xfId="0" applyBorder="1" applyAlignment="1">
      <alignment horizontal="right" vertical="center" indent="1"/>
    </xf>
    <xf numFmtId="10" fontId="5" fillId="0" borderId="15" xfId="0" applyNumberFormat="1" applyFont="1" applyBorder="1" applyAlignment="1">
      <alignment vertical="center"/>
    </xf>
    <xf numFmtId="0" fontId="5" fillId="0" borderId="26" xfId="0" applyFont="1" applyBorder="1" applyAlignment="1">
      <alignment horizontal="right" vertical="center" indent="1"/>
    </xf>
    <xf numFmtId="0" fontId="7" fillId="0" borderId="27" xfId="0" applyFont="1" applyBorder="1" applyAlignment="1">
      <alignment horizontal="right" vertical="center" indent="1"/>
    </xf>
    <xf numFmtId="3" fontId="4" fillId="3" borderId="23" xfId="0" applyNumberFormat="1" applyFont="1" applyFill="1" applyBorder="1" applyAlignment="1">
      <alignment horizontal="right" vertical="center" indent="1"/>
    </xf>
    <xf numFmtId="0" fontId="0" fillId="3" borderId="23" xfId="0" applyFill="1" applyBorder="1" applyAlignment="1">
      <alignment horizontal="right" vertical="center" indent="1"/>
    </xf>
    <xf numFmtId="165" fontId="9" fillId="0" borderId="10" xfId="0" applyNumberFormat="1" applyFont="1" applyBorder="1" applyAlignment="1">
      <alignment horizontal="right" vertical="center" wrapText="1" indent="1"/>
    </xf>
    <xf numFmtId="165" fontId="8" fillId="0" borderId="12" xfId="0" applyNumberFormat="1" applyFont="1" applyBorder="1" applyAlignment="1">
      <alignment horizontal="right" vertical="center" indent="1"/>
    </xf>
    <xf numFmtId="2" fontId="9" fillId="0" borderId="10" xfId="0" applyNumberFormat="1" applyFont="1" applyBorder="1" applyAlignment="1">
      <alignment horizontal="right" vertical="center" indent="1"/>
    </xf>
    <xf numFmtId="0" fontId="8" fillId="0" borderId="12" xfId="0" applyFont="1" applyBorder="1" applyAlignment="1">
      <alignment horizontal="right" vertical="center" indent="1"/>
    </xf>
    <xf numFmtId="1" fontId="4" fillId="0" borderId="10" xfId="0" applyNumberFormat="1" applyFont="1" applyBorder="1" applyAlignment="1">
      <alignment horizontal="right" vertical="center" indent="1"/>
    </xf>
    <xf numFmtId="0" fontId="0" fillId="0" borderId="12" xfId="0" applyBorder="1" applyAlignment="1">
      <alignment horizontal="right" vertical="center" indent="1"/>
    </xf>
    <xf numFmtId="10" fontId="4" fillId="0" borderId="10" xfId="0" applyNumberFormat="1" applyFont="1" applyBorder="1" applyAlignment="1">
      <alignment vertical="center"/>
    </xf>
    <xf numFmtId="0" fontId="0" fillId="0" borderId="12" xfId="0" applyBorder="1" applyAlignment="1">
      <alignment vertical="center"/>
    </xf>
    <xf numFmtId="0" fontId="4" fillId="0" borderId="12" xfId="0" applyFont="1" applyBorder="1" applyAlignment="1">
      <alignment horizontal="right" vertical="center" indent="1"/>
    </xf>
    <xf numFmtId="0" fontId="0" fillId="0" borderId="2" xfId="0" applyBorder="1" applyAlignment="1">
      <alignment vertical="center"/>
    </xf>
    <xf numFmtId="0" fontId="4" fillId="0" borderId="28" xfId="0" applyFont="1" applyBorder="1" applyAlignment="1">
      <alignment vertical="center"/>
    </xf>
    <xf numFmtId="0" fontId="4" fillId="0" borderId="20" xfId="0" applyFont="1" applyBorder="1" applyAlignment="1">
      <alignment horizontal="center"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0" fillId="0" borderId="31" xfId="0" applyBorder="1" applyAlignment="1">
      <alignment vertical="center"/>
    </xf>
    <xf numFmtId="0" fontId="4" fillId="0" borderId="29" xfId="0" applyFont="1" applyBorder="1" applyAlignment="1">
      <alignment horizontal="center" vertical="center" wrapText="1"/>
    </xf>
    <xf numFmtId="0" fontId="0" fillId="0" borderId="31"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0" borderId="20"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8" fillId="0" borderId="32" xfId="0" applyFont="1" applyBorder="1" applyAlignment="1">
      <alignment horizontal="center" vertical="center" wrapText="1"/>
    </xf>
    <xf numFmtId="0" fontId="8" fillId="0" borderId="32" xfId="0" applyFont="1" applyBorder="1" applyAlignment="1">
      <alignment vertical="center"/>
    </xf>
    <xf numFmtId="0" fontId="8" fillId="0" borderId="33" xfId="0" applyFont="1" applyBorder="1" applyAlignment="1">
      <alignment horizontal="center" vertical="center" wrapText="1"/>
    </xf>
    <xf numFmtId="0" fontId="0" fillId="0" borderId="34" xfId="0" applyBorder="1" applyAlignment="1">
      <alignment vertical="center"/>
    </xf>
    <xf numFmtId="0" fontId="5" fillId="0" borderId="25" xfId="0" applyFont="1" applyBorder="1" applyAlignment="1">
      <alignment horizontal="right" vertical="center" indent="1"/>
    </xf>
    <xf numFmtId="3" fontId="7" fillId="0" borderId="26" xfId="0" applyNumberFormat="1" applyFont="1" applyBorder="1" applyAlignment="1">
      <alignment horizontal="right" vertical="center" indent="1"/>
    </xf>
    <xf numFmtId="1" fontId="5" fillId="0" borderId="26" xfId="0" applyNumberFormat="1" applyFont="1" applyBorder="1" applyAlignment="1">
      <alignment horizontal="right" vertical="center" indent="1"/>
    </xf>
    <xf numFmtId="1" fontId="7" fillId="0" borderId="27" xfId="0" applyNumberFormat="1" applyFont="1" applyBorder="1" applyAlignment="1">
      <alignment horizontal="right" vertical="center" indent="1"/>
    </xf>
    <xf numFmtId="2" fontId="5" fillId="0" borderId="26" xfId="0" applyNumberFormat="1" applyFont="1" applyBorder="1" applyAlignment="1">
      <alignment horizontal="right" vertical="center" indent="1"/>
    </xf>
    <xf numFmtId="2" fontId="7" fillId="0" borderId="26" xfId="0" applyNumberFormat="1" applyFont="1" applyBorder="1" applyAlignment="1">
      <alignment horizontal="right" vertical="center" indent="1"/>
    </xf>
    <xf numFmtId="2" fontId="7" fillId="0" borderId="27" xfId="0" applyNumberFormat="1" applyFont="1" applyBorder="1" applyAlignment="1">
      <alignment horizontal="right" vertical="center" indent="1"/>
    </xf>
    <xf numFmtId="3" fontId="4" fillId="3" borderId="23" xfId="0" applyNumberFormat="1" applyFont="1" applyFill="1" applyBorder="1" applyAlignment="1" applyProtection="1">
      <alignment horizontal="right" vertical="center" indent="1"/>
      <protection locked="0"/>
    </xf>
    <xf numFmtId="3" fontId="0" fillId="3" borderId="23" xfId="0" applyNumberFormat="1" applyFill="1" applyBorder="1" applyAlignment="1" applyProtection="1">
      <alignment horizontal="right" vertical="center" indent="1"/>
      <protection locked="0"/>
    </xf>
    <xf numFmtId="1" fontId="4" fillId="3" borderId="23" xfId="0" applyNumberFormat="1" applyFont="1" applyFill="1" applyBorder="1" applyAlignment="1" applyProtection="1">
      <alignment horizontal="right" vertical="center" indent="1"/>
      <protection locked="0"/>
    </xf>
    <xf numFmtId="1" fontId="0" fillId="3" borderId="24" xfId="0" applyNumberFormat="1" applyFill="1" applyBorder="1" applyAlignment="1" applyProtection="1">
      <alignment horizontal="right" vertical="center" indent="1"/>
      <protection locked="0"/>
    </xf>
    <xf numFmtId="2" fontId="4" fillId="3" borderId="23" xfId="0" applyNumberFormat="1" applyFont="1" applyFill="1" applyBorder="1" applyAlignment="1" applyProtection="1">
      <alignment horizontal="right" vertical="center" indent="1"/>
      <protection locked="0"/>
    </xf>
    <xf numFmtId="2" fontId="0" fillId="3" borderId="23" xfId="0" applyNumberFormat="1" applyFill="1" applyBorder="1" applyAlignment="1" applyProtection="1">
      <alignment horizontal="right" vertical="center" indent="1"/>
      <protection locked="0"/>
    </xf>
    <xf numFmtId="2" fontId="0" fillId="3" borderId="24" xfId="0" applyNumberFormat="1" applyFill="1" applyBorder="1" applyAlignment="1" applyProtection="1">
      <alignment horizontal="right" vertical="center" indent="1"/>
      <protection locked="0"/>
    </xf>
    <xf numFmtId="0" fontId="4" fillId="0" borderId="13" xfId="0" applyFont="1" applyBorder="1" applyAlignment="1">
      <alignment horizontal="right" vertical="center" indent="1"/>
    </xf>
    <xf numFmtId="0" fontId="0" fillId="0" borderId="14" xfId="0" applyBorder="1" applyAlignment="1">
      <alignment horizontal="right" vertical="center" indent="1"/>
    </xf>
    <xf numFmtId="0" fontId="4" fillId="3" borderId="15" xfId="0" applyFont="1" applyFill="1" applyBorder="1" applyAlignment="1" applyProtection="1">
      <alignment horizontal="left" vertical="center" wrapText="1" indent="1"/>
      <protection locked="0"/>
    </xf>
    <xf numFmtId="0" fontId="0" fillId="0" borderId="14" xfId="0" applyBorder="1" applyAlignment="1" applyProtection="1">
      <alignment horizontal="left" vertical="center" wrapText="1" indent="1"/>
      <protection locked="0"/>
    </xf>
    <xf numFmtId="0" fontId="0" fillId="0" borderId="16" xfId="0" applyBorder="1" applyAlignment="1" applyProtection="1">
      <alignment horizontal="left" vertical="center" wrapText="1" indent="1"/>
      <protection locked="0"/>
    </xf>
    <xf numFmtId="0" fontId="4" fillId="0" borderId="4" xfId="0" applyFont="1" applyBorder="1" applyAlignment="1">
      <alignment horizontal="right" vertical="center" indent="1"/>
    </xf>
    <xf numFmtId="0" fontId="0" fillId="0" borderId="19" xfId="0" applyBorder="1" applyAlignment="1">
      <alignment horizontal="right" vertical="center" indent="1"/>
    </xf>
    <xf numFmtId="0" fontId="0" fillId="0" borderId="20" xfId="0" applyBorder="1" applyAlignment="1">
      <alignment horizontal="center" vertical="center"/>
    </xf>
    <xf numFmtId="0" fontId="0" fillId="0" borderId="21" xfId="0"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9" xfId="0" applyFont="1" applyBorder="1" applyAlignment="1">
      <alignment horizontal="center" vertical="center"/>
    </xf>
    <xf numFmtId="0" fontId="4" fillId="0" borderId="20" xfId="0" applyFont="1" applyBorder="1" applyAlignment="1">
      <alignment horizontal="center" vertical="center"/>
    </xf>
    <xf numFmtId="0" fontId="4" fillId="0" borderId="8" xfId="0" applyFont="1" applyBorder="1" applyAlignment="1">
      <alignment horizontal="right" vertical="center" indent="1"/>
    </xf>
    <xf numFmtId="0" fontId="0" fillId="0" borderId="9" xfId="0" applyBorder="1" applyAlignment="1">
      <alignment horizontal="right" vertical="center" indent="1"/>
    </xf>
    <xf numFmtId="0" fontId="4" fillId="3" borderId="10" xfId="0" applyFont="1" applyFill="1" applyBorder="1" applyAlignment="1" applyProtection="1">
      <alignment horizontal="left" vertical="center" indent="1"/>
      <protection locked="0"/>
    </xf>
    <xf numFmtId="0" fontId="0" fillId="0" borderId="12" xfId="0" applyBorder="1" applyAlignment="1" applyProtection="1">
      <alignment horizontal="left" vertical="center" indent="1"/>
      <protection locked="0"/>
    </xf>
    <xf numFmtId="0" fontId="6" fillId="0" borderId="10" xfId="0" applyFont="1" applyBorder="1" applyAlignment="1">
      <alignment horizontal="right" vertical="center"/>
    </xf>
    <xf numFmtId="0" fontId="0" fillId="0" borderId="9" xfId="0" applyBorder="1" applyAlignment="1">
      <alignment vertical="center"/>
    </xf>
    <xf numFmtId="0" fontId="4" fillId="3" borderId="10" xfId="0" applyFont="1" applyFill="1" applyBorder="1" applyAlignment="1" applyProtection="1">
      <alignment horizontal="left" vertical="center" wrapText="1" indent="1"/>
      <protection locked="0"/>
    </xf>
    <xf numFmtId="0" fontId="0" fillId="0" borderId="9" xfId="0" applyBorder="1" applyAlignment="1" applyProtection="1">
      <alignment horizontal="left" vertical="center" wrapText="1" indent="1"/>
      <protection locked="0"/>
    </xf>
    <xf numFmtId="0" fontId="0" fillId="0" borderId="11" xfId="0" applyBorder="1" applyAlignment="1" applyProtection="1">
      <alignment horizontal="left" vertical="center" wrapText="1" indent="1"/>
      <protection locked="0"/>
    </xf>
    <xf numFmtId="164" fontId="4" fillId="3" borderId="10" xfId="0" applyNumberFormat="1" applyFont="1" applyFill="1" applyBorder="1" applyAlignment="1" applyProtection="1">
      <alignment horizontal="left" vertical="center" wrapText="1" indent="1"/>
      <protection locked="0"/>
    </xf>
    <xf numFmtId="0" fontId="0" fillId="0" borderId="12" xfId="0" applyBorder="1" applyAlignment="1" applyProtection="1">
      <alignment horizontal="left" vertical="center" wrapText="1" indent="1"/>
      <protection locked="0"/>
    </xf>
    <xf numFmtId="0" fontId="3" fillId="0" borderId="0" xfId="0" applyFont="1" applyAlignment="1" applyProtection="1">
      <alignment horizontal="center" vertical="center" shrinkToFit="1"/>
      <protection hidden="1"/>
    </xf>
    <xf numFmtId="0" fontId="0" fillId="0" borderId="0" xfId="0" applyAlignment="1" applyProtection="1">
      <alignment horizontal="center" vertical="center" shrinkToFit="1"/>
      <protection hidden="1"/>
    </xf>
    <xf numFmtId="0" fontId="0" fillId="0" borderId="5" xfId="0" applyBorder="1" applyAlignment="1">
      <alignment horizontal="right" vertical="center" indent="1"/>
    </xf>
    <xf numFmtId="0" fontId="4" fillId="3" borderId="6" xfId="0" applyFont="1" applyFill="1" applyBorder="1" applyAlignment="1" applyProtection="1">
      <alignment horizontal="left" vertical="center" wrapText="1" indent="1"/>
      <protection locked="0"/>
    </xf>
    <xf numFmtId="0" fontId="0" fillId="3" borderId="5" xfId="0" applyFill="1" applyBorder="1" applyAlignment="1" applyProtection="1">
      <alignment horizontal="left" vertical="center" wrapText="1" indent="1"/>
      <protection locked="0"/>
    </xf>
    <xf numFmtId="0" fontId="0" fillId="3" borderId="7" xfId="0" applyFill="1" applyBorder="1" applyAlignment="1" applyProtection="1">
      <alignment horizontal="left" vertical="center" wrapText="1" indent="1"/>
      <protection locked="0"/>
    </xf>
    <xf numFmtId="0" fontId="0" fillId="3" borderId="9" xfId="0" applyFill="1" applyBorder="1" applyAlignment="1" applyProtection="1">
      <alignment horizontal="left" vertical="center" wrapText="1" indent="1"/>
      <protection locked="0"/>
    </xf>
    <xf numFmtId="0" fontId="0" fillId="3" borderId="11" xfId="0" applyFill="1" applyBorder="1" applyAlignment="1" applyProtection="1">
      <alignment horizontal="left" vertical="center" wrapText="1" indent="1"/>
      <protection locked="0"/>
    </xf>
  </cellXfs>
  <cellStyles count="3">
    <cellStyle name="Comma" xfId="2" builtinId="3"/>
    <cellStyle name="Hyperlink" xfId="1" builtinId="8"/>
    <cellStyle name="Normal" xfId="0" builtinId="0"/>
  </cellStyles>
  <dxfs count="6">
    <dxf>
      <fill>
        <patternFill patternType="none">
          <bgColor auto="1"/>
        </patternFill>
      </fill>
    </dxf>
    <dxf>
      <font>
        <color theme="0"/>
      </font>
    </dxf>
    <dxf>
      <font>
        <color auto="1"/>
      </font>
      <border>
        <left style="thin">
          <color auto="1"/>
        </left>
        <top style="thin">
          <color auto="1"/>
        </top>
        <bottom style="thin">
          <color auto="1"/>
        </bottom>
        <vertical/>
        <horizontal/>
      </border>
    </dxf>
    <dxf>
      <font>
        <color auto="1"/>
      </font>
    </dxf>
    <dxf>
      <fill>
        <patternFill patternType="none">
          <bgColor auto="1"/>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ebarchive.nationalarchives.gov.uk/ukgwa/20130107105354/http:/www.dh.gov.uk/prod_consum_dh/groups/dh_digitalassets/@dh/@en/@ps/@sta/@perf/documents/digitalasset/dh_108435.pdf" TargetMode="External"/><Relationship Id="rId2" Type="http://schemas.openxmlformats.org/officeDocument/2006/relationships/hyperlink" Target="https://www.england.nhs.uk/wp-content/uploads/2015/01/Neonatal-critical-care-service-specification-March-2024.pdf" TargetMode="External"/><Relationship Id="rId1" Type="http://schemas.openxmlformats.org/officeDocument/2006/relationships/hyperlink" Target="https://www.bapm.org/resources/service-and-quality-standards-for-provision-of-neonatal-care-in-the-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improvement.nhs.uk/documents/2979/Safe_Staffing_Neonatal_Appendices_FINAL_PROOFED_27_June_2018.pdf" TargetMode="External"/><Relationship Id="rId2" Type="http://schemas.openxmlformats.org/officeDocument/2006/relationships/hyperlink" Target="https://www.nhsemployers.org/tchandbook/part-3-terms-and-conditions-of-service/section-13-annual-leave-and-general-public-holidays" TargetMode="External"/><Relationship Id="rId1" Type="http://schemas.openxmlformats.org/officeDocument/2006/relationships/hyperlink" Target="https://digital.nhs.uk/data-and-information/publications/statistical/nhs-sickness-absence-rates/march-2020" TargetMode="External"/><Relationship Id="rId5" Type="http://schemas.openxmlformats.org/officeDocument/2006/relationships/hyperlink" Target="http://www.londonneonatalnetwork.org.uk/wp-content/uploads/2015/09/Toolkit-2009.pdf" TargetMode="External"/><Relationship Id="rId4" Type="http://schemas.openxmlformats.org/officeDocument/2006/relationships/hyperlink" Target="https://improvement.nhs.uk/documents/2978/Safe_Staffing_Neonatal_FINAL_PROOF_27_June_2018.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B251B-752D-4BDC-8C51-74653D9B20CD}">
  <dimension ref="A1:T77"/>
  <sheetViews>
    <sheetView tabSelected="1" topLeftCell="A23" workbookViewId="0"/>
  </sheetViews>
  <sheetFormatPr defaultRowHeight="12.5" x14ac:dyDescent="0.25"/>
  <cols>
    <col min="1" max="1" width="2.6328125" style="4" customWidth="1"/>
    <col min="2" max="2" width="8.7265625" style="4"/>
    <col min="3" max="4" width="8.90625" style="4" bestFit="1" customWidth="1"/>
    <col min="5" max="5" width="10.08984375" style="4" bestFit="1" customWidth="1"/>
    <col min="6" max="16384" width="8.7265625" style="4"/>
  </cols>
  <sheetData>
    <row r="1" spans="2:20" ht="9" customHeight="1" x14ac:dyDescent="0.25">
      <c r="B1" s="59"/>
      <c r="D1" s="60"/>
    </row>
    <row r="2" spans="2:20" ht="13" x14ac:dyDescent="0.25">
      <c r="B2" s="58" t="s">
        <v>81</v>
      </c>
    </row>
    <row r="3" spans="2:20" ht="9" customHeight="1" x14ac:dyDescent="0.25">
      <c r="B3" s="59"/>
      <c r="D3" s="60"/>
    </row>
    <row r="4" spans="2:20" ht="13" x14ac:dyDescent="0.25">
      <c r="B4" s="61" t="s">
        <v>82</v>
      </c>
    </row>
    <row r="5" spans="2:20" ht="13" x14ac:dyDescent="0.25">
      <c r="B5" s="92" t="s">
        <v>116</v>
      </c>
      <c r="C5" s="92"/>
      <c r="D5" s="92"/>
      <c r="E5" s="92"/>
      <c r="F5" s="92"/>
      <c r="G5" s="92"/>
      <c r="H5" s="92"/>
      <c r="I5" s="92"/>
      <c r="J5" s="92"/>
      <c r="K5" s="92"/>
      <c r="L5" s="92"/>
      <c r="M5" s="92"/>
      <c r="N5" s="92"/>
      <c r="O5" s="92"/>
      <c r="P5" s="92"/>
      <c r="Q5" s="92"/>
      <c r="R5" s="92"/>
      <c r="S5" s="92"/>
      <c r="T5" s="92"/>
    </row>
    <row r="6" spans="2:20" ht="9" customHeight="1" x14ac:dyDescent="0.25">
      <c r="B6" s="59"/>
      <c r="D6" s="60"/>
    </row>
    <row r="7" spans="2:20" ht="13" x14ac:dyDescent="0.25">
      <c r="B7" s="91" t="s">
        <v>117</v>
      </c>
      <c r="C7" s="91"/>
      <c r="D7" s="91"/>
      <c r="E7" s="91"/>
      <c r="F7" s="91"/>
      <c r="G7" s="91"/>
      <c r="H7" s="91"/>
      <c r="I7" s="91"/>
      <c r="J7" s="91"/>
      <c r="K7" s="91"/>
      <c r="L7" s="91"/>
      <c r="M7" s="91"/>
      <c r="N7" s="91"/>
      <c r="O7" s="91"/>
      <c r="P7" s="91"/>
      <c r="Q7" s="91"/>
      <c r="R7" s="91"/>
      <c r="S7" s="91"/>
      <c r="T7" s="91"/>
    </row>
    <row r="8" spans="2:20" ht="39.5" customHeight="1" x14ac:dyDescent="0.25">
      <c r="B8" s="90" t="s">
        <v>83</v>
      </c>
      <c r="C8" s="90"/>
      <c r="D8" s="90"/>
      <c r="E8" s="90"/>
      <c r="F8" s="90"/>
      <c r="G8" s="90"/>
      <c r="H8" s="90"/>
      <c r="I8" s="90"/>
      <c r="J8" s="90"/>
      <c r="K8" s="90"/>
      <c r="L8" s="90"/>
      <c r="M8" s="90"/>
      <c r="N8" s="90"/>
      <c r="O8" s="90"/>
      <c r="P8" s="90"/>
      <c r="Q8" s="90"/>
      <c r="R8" s="90"/>
      <c r="S8" s="90"/>
      <c r="T8" s="90"/>
    </row>
    <row r="9" spans="2:20" ht="9" customHeight="1" x14ac:dyDescent="0.25">
      <c r="B9" s="59"/>
      <c r="D9" s="60"/>
    </row>
    <row r="10" spans="2:20" ht="13" x14ac:dyDescent="0.25">
      <c r="B10" s="91" t="s">
        <v>118</v>
      </c>
      <c r="C10" s="91"/>
      <c r="D10" s="91"/>
      <c r="E10" s="91"/>
      <c r="F10" s="91"/>
      <c r="G10" s="91"/>
      <c r="H10" s="91"/>
      <c r="I10" s="91"/>
      <c r="J10" s="91"/>
      <c r="K10" s="91"/>
      <c r="L10" s="91"/>
      <c r="M10" s="91"/>
      <c r="N10" s="91"/>
      <c r="O10" s="91"/>
      <c r="P10" s="91"/>
      <c r="Q10" s="91"/>
      <c r="R10" s="91"/>
      <c r="S10" s="91"/>
      <c r="T10" s="91"/>
    </row>
    <row r="11" spans="2:20" ht="15.5" customHeight="1" x14ac:dyDescent="0.25">
      <c r="B11" s="88" t="s">
        <v>84</v>
      </c>
      <c r="C11" s="88"/>
      <c r="D11" s="89" t="s">
        <v>85</v>
      </c>
      <c r="E11" s="89"/>
      <c r="F11" s="89"/>
      <c r="G11" s="89"/>
      <c r="H11" s="89"/>
      <c r="I11" s="89"/>
      <c r="J11" s="89"/>
      <c r="K11" s="89"/>
      <c r="L11" s="89"/>
      <c r="M11" s="89"/>
      <c r="N11" s="89"/>
      <c r="O11" s="89"/>
      <c r="P11" s="89"/>
      <c r="Q11" s="89"/>
      <c r="R11" s="89"/>
      <c r="S11" s="89"/>
      <c r="T11" s="89"/>
    </row>
    <row r="12" spans="2:20" ht="15.5" customHeight="1" x14ac:dyDescent="0.25">
      <c r="B12" s="88" t="s">
        <v>86</v>
      </c>
      <c r="C12" s="88"/>
      <c r="D12" s="89" t="s">
        <v>87</v>
      </c>
      <c r="E12" s="89"/>
      <c r="F12" s="89"/>
      <c r="G12" s="89"/>
      <c r="H12" s="89"/>
      <c r="I12" s="89"/>
      <c r="J12" s="89"/>
      <c r="K12" s="89"/>
      <c r="L12" s="89"/>
      <c r="M12" s="89"/>
      <c r="N12" s="89"/>
      <c r="O12" s="89"/>
      <c r="P12" s="89"/>
      <c r="Q12" s="89"/>
      <c r="R12" s="89"/>
      <c r="S12" s="89"/>
      <c r="T12" s="89"/>
    </row>
    <row r="13" spans="2:20" ht="13" x14ac:dyDescent="0.25">
      <c r="B13" s="88" t="s">
        <v>88</v>
      </c>
      <c r="C13" s="88"/>
      <c r="D13" s="89" t="s">
        <v>89</v>
      </c>
      <c r="E13" s="89"/>
      <c r="F13" s="89"/>
      <c r="G13" s="89"/>
      <c r="H13" s="89"/>
      <c r="I13" s="89"/>
      <c r="J13" s="89"/>
      <c r="K13" s="89"/>
      <c r="L13" s="89"/>
      <c r="M13" s="89"/>
      <c r="N13" s="89"/>
      <c r="O13" s="89"/>
      <c r="P13" s="89"/>
      <c r="Q13" s="89"/>
      <c r="R13" s="89"/>
      <c r="S13" s="89"/>
      <c r="T13" s="89"/>
    </row>
    <row r="14" spans="2:20" ht="13" x14ac:dyDescent="0.25">
      <c r="B14" s="88" t="s">
        <v>90</v>
      </c>
      <c r="C14" s="88"/>
      <c r="D14" s="89" t="s">
        <v>91</v>
      </c>
      <c r="E14" s="89"/>
      <c r="F14" s="89"/>
      <c r="G14" s="89"/>
      <c r="H14" s="89"/>
      <c r="I14" s="89"/>
      <c r="J14" s="89"/>
      <c r="K14" s="89"/>
      <c r="L14" s="89"/>
      <c r="M14" s="89"/>
      <c r="N14" s="89"/>
      <c r="O14" s="89"/>
      <c r="P14" s="89"/>
      <c r="Q14" s="89"/>
      <c r="R14" s="89"/>
      <c r="S14" s="89"/>
      <c r="T14" s="89"/>
    </row>
    <row r="15" spans="2:20" ht="13" x14ac:dyDescent="0.25">
      <c r="B15" s="88" t="s">
        <v>92</v>
      </c>
      <c r="C15" s="88"/>
      <c r="D15" s="89" t="s">
        <v>94</v>
      </c>
      <c r="E15" s="89"/>
      <c r="F15" s="89"/>
      <c r="G15" s="89"/>
      <c r="H15" s="89"/>
      <c r="I15" s="89"/>
      <c r="J15" s="89"/>
      <c r="K15" s="89"/>
      <c r="L15" s="89"/>
      <c r="M15" s="89"/>
      <c r="N15" s="89"/>
      <c r="O15" s="89"/>
      <c r="P15" s="89"/>
      <c r="Q15" s="89"/>
      <c r="R15" s="89"/>
      <c r="S15" s="89"/>
      <c r="T15" s="89"/>
    </row>
    <row r="16" spans="2:20" ht="13" x14ac:dyDescent="0.25">
      <c r="B16" s="88" t="s">
        <v>93</v>
      </c>
      <c r="C16" s="88"/>
      <c r="D16" s="89" t="s">
        <v>95</v>
      </c>
      <c r="E16" s="89"/>
      <c r="F16" s="89"/>
      <c r="G16" s="89"/>
      <c r="H16" s="89"/>
      <c r="I16" s="89"/>
      <c r="J16" s="89"/>
      <c r="K16" s="89"/>
      <c r="L16" s="89"/>
      <c r="M16" s="89"/>
      <c r="N16" s="89"/>
      <c r="O16" s="89"/>
      <c r="P16" s="89"/>
      <c r="Q16" s="89"/>
      <c r="R16" s="89"/>
      <c r="S16" s="89"/>
      <c r="T16" s="89"/>
    </row>
    <row r="17" spans="1:20" ht="9" customHeight="1" x14ac:dyDescent="0.25">
      <c r="B17" s="59"/>
      <c r="D17" s="60"/>
    </row>
    <row r="18" spans="1:20" ht="13" x14ac:dyDescent="0.25">
      <c r="B18" s="63" t="s">
        <v>119</v>
      </c>
    </row>
    <row r="19" spans="1:20" ht="17.5" x14ac:dyDescent="0.35">
      <c r="A19" s="66"/>
      <c r="B19" s="62" t="s">
        <v>120</v>
      </c>
    </row>
    <row r="20" spans="1:20" ht="17.5" x14ac:dyDescent="0.35">
      <c r="A20" s="66"/>
      <c r="B20" s="64" t="s">
        <v>96</v>
      </c>
    </row>
    <row r="21" spans="1:20" ht="17.5" x14ac:dyDescent="0.35">
      <c r="A21" s="66"/>
      <c r="B21" s="63" t="s">
        <v>97</v>
      </c>
    </row>
    <row r="22" spans="1:20" ht="17.5" x14ac:dyDescent="0.35">
      <c r="A22" s="66"/>
      <c r="B22" s="81" t="s">
        <v>121</v>
      </c>
      <c r="C22" s="81"/>
      <c r="D22" s="81"/>
      <c r="E22" s="81"/>
      <c r="F22" s="81"/>
      <c r="G22" s="81"/>
      <c r="H22" s="81"/>
      <c r="I22" s="81"/>
      <c r="J22" s="81"/>
      <c r="K22" s="81"/>
      <c r="L22" s="81"/>
      <c r="M22" s="81"/>
      <c r="N22" s="81"/>
      <c r="O22" s="81"/>
      <c r="P22" s="81"/>
      <c r="Q22" s="81"/>
      <c r="R22" s="81"/>
      <c r="S22" s="81"/>
      <c r="T22" s="81"/>
    </row>
    <row r="23" spans="1:20" ht="17.5" x14ac:dyDescent="0.35">
      <c r="A23" s="66"/>
      <c r="B23" s="81" t="s">
        <v>122</v>
      </c>
      <c r="C23" s="81"/>
      <c r="D23" s="81"/>
      <c r="E23" s="81"/>
      <c r="F23" s="81"/>
      <c r="G23" s="81"/>
      <c r="H23" s="81"/>
      <c r="I23" s="81"/>
      <c r="J23" s="81"/>
      <c r="K23" s="81"/>
      <c r="L23" s="81"/>
      <c r="M23" s="81"/>
      <c r="N23" s="81"/>
      <c r="O23" s="81"/>
      <c r="P23" s="81"/>
      <c r="Q23" s="81"/>
      <c r="R23" s="81"/>
      <c r="S23" s="81"/>
      <c r="T23" s="81"/>
    </row>
    <row r="24" spans="1:20" ht="17.5" x14ac:dyDescent="0.35">
      <c r="A24" s="66"/>
      <c r="B24" s="63" t="s">
        <v>98</v>
      </c>
    </row>
    <row r="25" spans="1:20" ht="17.5" x14ac:dyDescent="0.35">
      <c r="A25" s="66"/>
      <c r="B25" s="81" t="s">
        <v>123</v>
      </c>
      <c r="C25" s="81"/>
      <c r="D25" s="81"/>
      <c r="E25" s="81"/>
      <c r="F25" s="81"/>
      <c r="G25" s="81"/>
      <c r="H25" s="81"/>
      <c r="I25" s="81"/>
      <c r="J25" s="81"/>
      <c r="K25" s="81"/>
      <c r="L25" s="81"/>
      <c r="M25" s="81"/>
      <c r="N25" s="81"/>
      <c r="O25" s="81"/>
      <c r="P25" s="81"/>
      <c r="Q25" s="81"/>
      <c r="R25" s="81"/>
      <c r="S25" s="81"/>
      <c r="T25" s="81"/>
    </row>
    <row r="26" spans="1:20" ht="17.5" x14ac:dyDescent="0.35">
      <c r="A26" s="66"/>
      <c r="B26" s="81" t="s">
        <v>124</v>
      </c>
      <c r="C26" s="81"/>
      <c r="D26" s="81"/>
      <c r="E26" s="81"/>
      <c r="F26" s="81"/>
      <c r="G26" s="81"/>
      <c r="H26" s="81"/>
      <c r="I26" s="81"/>
      <c r="J26" s="81"/>
      <c r="K26" s="81"/>
      <c r="L26" s="81"/>
      <c r="M26" s="81"/>
      <c r="N26" s="81"/>
      <c r="O26" s="81"/>
      <c r="P26" s="81"/>
      <c r="Q26" s="81"/>
      <c r="R26" s="81"/>
      <c r="S26" s="81"/>
      <c r="T26" s="81"/>
    </row>
    <row r="27" spans="1:20" ht="17.5" x14ac:dyDescent="0.35">
      <c r="A27" s="66"/>
      <c r="B27" s="81" t="s">
        <v>125</v>
      </c>
      <c r="C27" s="81"/>
      <c r="D27" s="81"/>
      <c r="E27" s="81"/>
      <c r="F27" s="81"/>
      <c r="G27" s="81"/>
      <c r="H27" s="81"/>
      <c r="I27" s="81"/>
      <c r="J27" s="81"/>
      <c r="K27" s="81"/>
      <c r="L27" s="81"/>
      <c r="M27" s="81"/>
      <c r="N27" s="81"/>
      <c r="O27" s="81"/>
      <c r="P27" s="81"/>
      <c r="Q27" s="81"/>
      <c r="R27" s="81"/>
      <c r="S27" s="81"/>
      <c r="T27" s="81"/>
    </row>
    <row r="28" spans="1:20" ht="26.5" customHeight="1" x14ac:dyDescent="0.35">
      <c r="A28" s="66"/>
      <c r="B28" s="71" t="s">
        <v>126</v>
      </c>
      <c r="C28" s="71"/>
      <c r="D28" s="71"/>
      <c r="E28" s="71"/>
      <c r="F28" s="71"/>
      <c r="G28" s="71"/>
      <c r="H28" s="71"/>
      <c r="I28" s="71"/>
      <c r="J28" s="71"/>
      <c r="K28" s="71"/>
      <c r="L28" s="71"/>
      <c r="M28" s="71"/>
      <c r="N28" s="71"/>
      <c r="O28" s="71"/>
      <c r="P28" s="71"/>
      <c r="Q28" s="71"/>
      <c r="R28" s="71"/>
      <c r="S28" s="71"/>
      <c r="T28" s="71"/>
    </row>
    <row r="29" spans="1:20" ht="17.5" x14ac:dyDescent="0.35">
      <c r="A29" s="66"/>
      <c r="B29" s="63" t="s">
        <v>99</v>
      </c>
    </row>
    <row r="30" spans="1:20" ht="17.5" x14ac:dyDescent="0.35">
      <c r="A30" s="66"/>
      <c r="B30" s="81" t="s">
        <v>127</v>
      </c>
      <c r="C30" s="81"/>
      <c r="D30" s="81"/>
      <c r="E30" s="81"/>
      <c r="F30" s="81"/>
      <c r="G30" s="81"/>
      <c r="H30" s="81"/>
      <c r="I30" s="81"/>
      <c r="J30" s="81"/>
      <c r="K30" s="81"/>
      <c r="L30" s="81"/>
      <c r="M30" s="81"/>
      <c r="N30" s="81"/>
      <c r="O30" s="81"/>
      <c r="P30" s="81"/>
      <c r="Q30" s="81"/>
      <c r="R30" s="81"/>
      <c r="S30" s="81"/>
      <c r="T30" s="81"/>
    </row>
    <row r="31" spans="1:20" ht="17.5" x14ac:dyDescent="0.35">
      <c r="A31" s="66"/>
      <c r="B31" s="81" t="s">
        <v>128</v>
      </c>
      <c r="C31" s="81"/>
      <c r="D31" s="81"/>
      <c r="E31" s="81"/>
      <c r="F31" s="81"/>
      <c r="G31" s="81"/>
      <c r="H31" s="81"/>
      <c r="I31" s="81"/>
      <c r="J31" s="81"/>
      <c r="K31" s="81"/>
      <c r="L31" s="81"/>
      <c r="M31" s="81"/>
      <c r="N31" s="81"/>
      <c r="O31" s="81"/>
      <c r="P31" s="81"/>
      <c r="Q31" s="81"/>
      <c r="R31" s="81"/>
      <c r="S31" s="81"/>
      <c r="T31" s="81"/>
    </row>
    <row r="32" spans="1:20" ht="40.5" customHeight="1" x14ac:dyDescent="0.35">
      <c r="A32" s="66"/>
      <c r="B32" s="86" t="s">
        <v>100</v>
      </c>
      <c r="C32" s="86"/>
      <c r="D32" s="86"/>
      <c r="E32" s="86"/>
      <c r="F32" s="86"/>
      <c r="G32" s="86"/>
      <c r="H32" s="86"/>
      <c r="I32" s="86"/>
      <c r="J32" s="86"/>
      <c r="K32" s="86"/>
      <c r="L32" s="86"/>
      <c r="M32" s="86"/>
      <c r="N32" s="86"/>
      <c r="O32" s="86"/>
      <c r="P32" s="86"/>
      <c r="Q32" s="86"/>
      <c r="R32" s="86"/>
      <c r="S32" s="86"/>
      <c r="T32" s="86"/>
    </row>
    <row r="33" spans="1:20" ht="17.5" x14ac:dyDescent="0.35">
      <c r="A33" s="66"/>
      <c r="B33" s="81" t="s">
        <v>129</v>
      </c>
      <c r="C33" s="81"/>
      <c r="D33" s="81"/>
      <c r="E33" s="81"/>
      <c r="F33" s="81"/>
      <c r="G33" s="81"/>
      <c r="H33" s="81"/>
      <c r="I33" s="81"/>
      <c r="J33" s="81"/>
      <c r="K33" s="81"/>
      <c r="L33" s="81"/>
      <c r="M33" s="81"/>
      <c r="N33" s="81"/>
      <c r="O33" s="81"/>
      <c r="P33" s="81"/>
      <c r="Q33" s="81"/>
      <c r="R33" s="81"/>
      <c r="S33" s="81"/>
      <c r="T33" s="81"/>
    </row>
    <row r="34" spans="1:20" ht="17.5" x14ac:dyDescent="0.35">
      <c r="A34" s="66"/>
      <c r="B34" s="81" t="s">
        <v>130</v>
      </c>
      <c r="C34" s="81"/>
      <c r="D34" s="81"/>
      <c r="E34" s="81"/>
      <c r="F34" s="81"/>
      <c r="G34" s="81"/>
      <c r="H34" s="81"/>
      <c r="I34" s="81"/>
      <c r="J34" s="81"/>
      <c r="K34" s="81"/>
      <c r="L34" s="81"/>
      <c r="M34" s="81"/>
      <c r="N34" s="81"/>
      <c r="O34" s="81"/>
      <c r="P34" s="81"/>
      <c r="Q34" s="81"/>
      <c r="R34" s="81"/>
      <c r="S34" s="81"/>
      <c r="T34" s="81"/>
    </row>
    <row r="35" spans="1:20" ht="9" customHeight="1" x14ac:dyDescent="0.25">
      <c r="B35" s="59"/>
      <c r="D35" s="60"/>
    </row>
    <row r="36" spans="1:20" ht="17.5" x14ac:dyDescent="0.35">
      <c r="A36" s="66"/>
      <c r="B36" s="63" t="s">
        <v>131</v>
      </c>
    </row>
    <row r="37" spans="1:20" ht="17.5" x14ac:dyDescent="0.35">
      <c r="A37" s="66"/>
      <c r="B37" s="64" t="s">
        <v>101</v>
      </c>
    </row>
    <row r="38" spans="1:20" ht="17.5" x14ac:dyDescent="0.35">
      <c r="A38" s="66"/>
      <c r="B38" s="62" t="s">
        <v>132</v>
      </c>
    </row>
    <row r="39" spans="1:20" ht="17.5" x14ac:dyDescent="0.35">
      <c r="A39" s="66"/>
      <c r="B39" s="81" t="s">
        <v>133</v>
      </c>
      <c r="C39" s="81"/>
      <c r="D39" s="81"/>
      <c r="E39" s="81"/>
      <c r="F39" s="81"/>
      <c r="G39" s="81"/>
      <c r="H39" s="81"/>
      <c r="I39" s="81"/>
      <c r="J39" s="81"/>
      <c r="K39" s="81"/>
      <c r="L39" s="81"/>
      <c r="M39" s="81"/>
      <c r="N39" s="81"/>
      <c r="O39" s="81"/>
      <c r="P39" s="81"/>
      <c r="Q39" s="81"/>
      <c r="R39" s="81"/>
      <c r="S39" s="81"/>
      <c r="T39" s="81"/>
    </row>
    <row r="40" spans="1:20" ht="39" customHeight="1" x14ac:dyDescent="0.25">
      <c r="B40" s="71" t="s">
        <v>134</v>
      </c>
      <c r="C40" s="71"/>
      <c r="D40" s="71"/>
      <c r="E40" s="71"/>
      <c r="F40" s="71"/>
      <c r="G40" s="71"/>
      <c r="H40" s="71"/>
      <c r="I40" s="71"/>
      <c r="J40" s="71"/>
      <c r="K40" s="71"/>
      <c r="L40" s="71"/>
      <c r="M40" s="71"/>
      <c r="N40" s="71"/>
      <c r="O40" s="71"/>
      <c r="P40" s="71"/>
      <c r="Q40" s="71"/>
      <c r="R40" s="71"/>
      <c r="S40" s="71"/>
      <c r="T40" s="71"/>
    </row>
    <row r="41" spans="1:20" ht="9" customHeight="1" thickBot="1" x14ac:dyDescent="0.3">
      <c r="B41" s="59"/>
      <c r="D41" s="60"/>
    </row>
    <row r="42" spans="1:20" ht="25.5" customHeight="1" thickBot="1" x14ac:dyDescent="0.4">
      <c r="A42" s="66"/>
      <c r="B42" s="85" t="s">
        <v>102</v>
      </c>
      <c r="C42" s="85"/>
      <c r="D42" s="85" t="s">
        <v>103</v>
      </c>
      <c r="E42" s="85"/>
      <c r="F42" s="85" t="s">
        <v>104</v>
      </c>
      <c r="G42" s="85"/>
      <c r="H42" s="85" t="s">
        <v>105</v>
      </c>
      <c r="I42" s="85"/>
    </row>
    <row r="43" spans="1:20" ht="18" thickBot="1" x14ac:dyDescent="0.4">
      <c r="A43" s="66"/>
      <c r="B43" s="83">
        <v>1</v>
      </c>
      <c r="C43" s="83"/>
      <c r="D43" s="84" t="s">
        <v>106</v>
      </c>
      <c r="E43" s="84"/>
      <c r="F43" s="84">
        <v>1.3</v>
      </c>
      <c r="G43" s="84"/>
      <c r="H43" s="84">
        <v>2</v>
      </c>
      <c r="I43" s="84"/>
    </row>
    <row r="44" spans="1:20" ht="18" thickBot="1" x14ac:dyDescent="0.4">
      <c r="A44" s="66"/>
      <c r="B44" s="83">
        <v>2</v>
      </c>
      <c r="C44" s="83"/>
      <c r="D44" s="84" t="s">
        <v>107</v>
      </c>
      <c r="E44" s="84"/>
      <c r="F44" s="84">
        <v>4.4000000000000004</v>
      </c>
      <c r="G44" s="84"/>
      <c r="H44" s="84">
        <v>4</v>
      </c>
      <c r="I44" s="84"/>
    </row>
    <row r="45" spans="1:20" ht="27.5" customHeight="1" thickBot="1" x14ac:dyDescent="0.4">
      <c r="A45" s="66"/>
      <c r="B45" s="87" t="s">
        <v>152</v>
      </c>
      <c r="C45" s="87"/>
      <c r="D45" s="84" t="s">
        <v>108</v>
      </c>
      <c r="E45" s="84"/>
      <c r="F45" s="84">
        <v>12.7</v>
      </c>
      <c r="G45" s="84"/>
      <c r="H45" s="84">
        <v>13</v>
      </c>
      <c r="I45" s="84"/>
    </row>
    <row r="46" spans="1:20" ht="18" thickBot="1" x14ac:dyDescent="0.4">
      <c r="A46" s="66"/>
      <c r="B46" s="83" t="s">
        <v>109</v>
      </c>
      <c r="C46" s="83"/>
      <c r="D46" s="83" t="s">
        <v>13</v>
      </c>
      <c r="E46" s="83"/>
      <c r="F46" s="83">
        <v>5.7</v>
      </c>
      <c r="G46" s="83"/>
      <c r="H46" s="83">
        <v>6</v>
      </c>
      <c r="I46" s="83"/>
    </row>
    <row r="47" spans="1:20" ht="18" thickBot="1" x14ac:dyDescent="0.4">
      <c r="A47" s="66"/>
      <c r="B47" s="83" t="s">
        <v>111</v>
      </c>
      <c r="C47" s="83"/>
      <c r="D47" s="83" t="s">
        <v>110</v>
      </c>
      <c r="E47" s="83"/>
      <c r="F47" s="83">
        <v>18.8</v>
      </c>
      <c r="G47" s="83"/>
      <c r="H47" s="83">
        <v>19</v>
      </c>
      <c r="I47" s="83"/>
    </row>
    <row r="48" spans="1:20" ht="9" customHeight="1" x14ac:dyDescent="0.25">
      <c r="B48" s="65"/>
    </row>
    <row r="49" spans="1:20" ht="13" x14ac:dyDescent="0.25">
      <c r="B49" s="62" t="s">
        <v>135</v>
      </c>
    </row>
    <row r="50" spans="1:20" ht="17.5" x14ac:dyDescent="0.35">
      <c r="A50" s="66"/>
      <c r="B50" s="81" t="s">
        <v>136</v>
      </c>
      <c r="C50" s="81"/>
      <c r="D50" s="81"/>
      <c r="E50" s="81"/>
      <c r="F50" s="81"/>
      <c r="G50" s="81"/>
      <c r="H50" s="81"/>
      <c r="I50" s="81"/>
      <c r="J50" s="81"/>
      <c r="K50" s="81"/>
      <c r="L50" s="81"/>
      <c r="M50" s="81"/>
      <c r="N50" s="81"/>
      <c r="O50" s="81"/>
      <c r="P50" s="81"/>
      <c r="Q50" s="81"/>
      <c r="R50" s="81"/>
      <c r="S50" s="81"/>
      <c r="T50" s="81"/>
    </row>
    <row r="51" spans="1:20" ht="17.5" x14ac:dyDescent="0.35">
      <c r="A51" s="66"/>
      <c r="B51" s="81" t="s">
        <v>137</v>
      </c>
      <c r="C51" s="81"/>
      <c r="D51" s="81"/>
      <c r="E51" s="81"/>
      <c r="F51" s="81"/>
      <c r="G51" s="81"/>
      <c r="H51" s="81"/>
      <c r="I51" s="81"/>
      <c r="J51" s="81"/>
      <c r="K51" s="81"/>
      <c r="L51" s="81"/>
      <c r="M51" s="81"/>
      <c r="N51" s="81"/>
      <c r="O51" s="81"/>
      <c r="P51" s="81"/>
      <c r="Q51" s="81"/>
      <c r="R51" s="81"/>
      <c r="S51" s="81"/>
      <c r="T51" s="81"/>
    </row>
    <row r="52" spans="1:20" ht="17.5" x14ac:dyDescent="0.35">
      <c r="A52" s="66"/>
      <c r="B52" s="81" t="s">
        <v>138</v>
      </c>
      <c r="C52" s="81"/>
      <c r="D52" s="81"/>
      <c r="E52" s="81"/>
      <c r="F52" s="81"/>
      <c r="G52" s="81"/>
      <c r="H52" s="81"/>
      <c r="I52" s="81"/>
      <c r="J52" s="81"/>
      <c r="K52" s="81"/>
      <c r="L52" s="81"/>
      <c r="M52" s="81"/>
      <c r="N52" s="81"/>
      <c r="O52" s="81"/>
      <c r="P52" s="81"/>
      <c r="Q52" s="81"/>
      <c r="R52" s="81"/>
      <c r="S52" s="81"/>
      <c r="T52" s="81"/>
    </row>
    <row r="53" spans="1:20" ht="18" thickBot="1" x14ac:dyDescent="0.4">
      <c r="A53" s="66"/>
      <c r="B53" s="37" t="s">
        <v>56</v>
      </c>
      <c r="C53"/>
      <c r="D53"/>
      <c r="E53"/>
      <c r="F53"/>
      <c r="G53"/>
      <c r="H53"/>
      <c r="I53"/>
      <c r="J53"/>
      <c r="K53"/>
      <c r="L53" s="65"/>
      <c r="M53" s="65"/>
      <c r="N53" s="65"/>
      <c r="O53" s="65"/>
      <c r="P53" s="65"/>
      <c r="Q53" s="65"/>
      <c r="R53" s="65"/>
      <c r="S53" s="65"/>
      <c r="T53" s="65"/>
    </row>
    <row r="54" spans="1:20" ht="14.5" x14ac:dyDescent="0.35">
      <c r="B54" s="38"/>
      <c r="C54" s="39" t="s">
        <v>57</v>
      </c>
      <c r="D54" s="39" t="s">
        <v>58</v>
      </c>
      <c r="E54" s="39" t="s">
        <v>59</v>
      </c>
      <c r="F54" s="80" t="s">
        <v>60</v>
      </c>
      <c r="G54" s="80"/>
      <c r="H54" s="80" t="s">
        <v>61</v>
      </c>
      <c r="I54" s="80"/>
      <c r="J54" s="80" t="s">
        <v>62</v>
      </c>
      <c r="K54" s="80"/>
      <c r="L54" s="80" t="s">
        <v>63</v>
      </c>
      <c r="M54" s="80"/>
      <c r="N54" s="80" t="s">
        <v>64</v>
      </c>
      <c r="O54" s="80"/>
      <c r="P54" s="80" t="s">
        <v>65</v>
      </c>
      <c r="Q54" s="82"/>
    </row>
    <row r="55" spans="1:20" ht="14.5" x14ac:dyDescent="0.35">
      <c r="B55" s="43" t="s">
        <v>66</v>
      </c>
      <c r="C55" s="67"/>
      <c r="D55" s="67"/>
      <c r="E55" s="68">
        <v>24</v>
      </c>
      <c r="F55" s="77"/>
      <c r="G55" s="77"/>
      <c r="H55" s="77"/>
      <c r="I55" s="77"/>
      <c r="J55" s="77"/>
      <c r="K55" s="77"/>
      <c r="L55" s="77"/>
      <c r="M55" s="77"/>
      <c r="N55" s="77"/>
      <c r="O55" s="77"/>
      <c r="P55" s="77"/>
      <c r="Q55" s="78"/>
    </row>
    <row r="56" spans="1:20" ht="14.5" x14ac:dyDescent="0.35">
      <c r="B56" s="43" t="s">
        <v>67</v>
      </c>
      <c r="C56" s="67"/>
      <c r="D56" s="67">
        <v>7</v>
      </c>
      <c r="E56" s="68">
        <f>(E55*D56)</f>
        <v>168</v>
      </c>
      <c r="F56" s="77"/>
      <c r="G56" s="77"/>
      <c r="H56" s="77"/>
      <c r="I56" s="77"/>
      <c r="J56" s="79">
        <v>37.5</v>
      </c>
      <c r="K56" s="79"/>
      <c r="L56" s="77"/>
      <c r="M56" s="77"/>
      <c r="N56" s="77"/>
      <c r="O56" s="77"/>
      <c r="P56" s="77"/>
      <c r="Q56" s="78"/>
    </row>
    <row r="57" spans="1:20" ht="15" thickBot="1" x14ac:dyDescent="0.4">
      <c r="B57" s="48" t="s">
        <v>68</v>
      </c>
      <c r="C57" s="69">
        <v>52.14</v>
      </c>
      <c r="D57" s="69">
        <v>365</v>
      </c>
      <c r="E57" s="70">
        <f>(D57*E55)</f>
        <v>8760</v>
      </c>
      <c r="F57" s="73">
        <f>(2*365)</f>
        <v>730</v>
      </c>
      <c r="G57" s="73"/>
      <c r="H57" s="73">
        <f>(E57+F57)</f>
        <v>9490</v>
      </c>
      <c r="I57" s="73"/>
      <c r="J57" s="73">
        <v>1955</v>
      </c>
      <c r="K57" s="73"/>
      <c r="L57" s="74">
        <f>(H57/J57)</f>
        <v>4.8542199488491047</v>
      </c>
      <c r="M57" s="74"/>
      <c r="N57" s="74">
        <f>(L57*0.25)</f>
        <v>1.2135549872122762</v>
      </c>
      <c r="O57" s="74"/>
      <c r="P57" s="74">
        <f>(L57+N57)</f>
        <v>6.0677749360613813</v>
      </c>
      <c r="Q57" s="75"/>
    </row>
    <row r="58" spans="1:20" ht="9" customHeight="1" x14ac:dyDescent="0.25">
      <c r="B58" s="65"/>
    </row>
    <row r="59" spans="1:20" ht="17.5" x14ac:dyDescent="0.35">
      <c r="A59" s="66"/>
      <c r="B59" s="81" t="s">
        <v>139</v>
      </c>
      <c r="C59" s="81"/>
      <c r="D59" s="81"/>
      <c r="E59" s="81"/>
      <c r="F59" s="81"/>
      <c r="G59" s="81"/>
      <c r="H59" s="81"/>
      <c r="I59" s="81"/>
      <c r="J59" s="81"/>
      <c r="K59" s="81"/>
      <c r="L59" s="81"/>
      <c r="M59" s="81"/>
      <c r="N59" s="81"/>
      <c r="O59" s="81"/>
      <c r="P59" s="81"/>
      <c r="Q59" s="81"/>
      <c r="R59" s="81"/>
      <c r="S59" s="81"/>
      <c r="T59" s="81"/>
    </row>
    <row r="60" spans="1:20" ht="17.5" x14ac:dyDescent="0.35">
      <c r="A60" s="66"/>
      <c r="B60" s="81" t="s">
        <v>140</v>
      </c>
      <c r="C60" s="81"/>
      <c r="D60" s="81"/>
      <c r="E60" s="81"/>
      <c r="F60" s="81"/>
      <c r="G60" s="81"/>
      <c r="H60" s="81"/>
      <c r="I60" s="81"/>
      <c r="J60" s="81"/>
      <c r="K60" s="81"/>
      <c r="L60" s="81"/>
      <c r="M60" s="81"/>
      <c r="N60" s="81"/>
      <c r="O60" s="81"/>
      <c r="P60" s="81"/>
      <c r="Q60" s="81"/>
      <c r="R60" s="81"/>
      <c r="S60" s="81"/>
      <c r="T60" s="81"/>
    </row>
    <row r="61" spans="1:20" ht="17.5" x14ac:dyDescent="0.35">
      <c r="A61" s="66"/>
      <c r="B61" s="81" t="s">
        <v>141</v>
      </c>
      <c r="C61" s="81"/>
      <c r="D61" s="81"/>
      <c r="E61" s="81"/>
      <c r="F61" s="81"/>
      <c r="G61" s="81"/>
      <c r="H61" s="81"/>
      <c r="I61" s="81"/>
      <c r="J61" s="81"/>
      <c r="K61" s="81"/>
      <c r="L61" s="81"/>
      <c r="M61" s="81"/>
      <c r="N61" s="81"/>
      <c r="O61" s="81"/>
      <c r="P61" s="81"/>
      <c r="Q61" s="81"/>
      <c r="R61" s="81"/>
      <c r="S61" s="81"/>
      <c r="T61" s="81"/>
    </row>
    <row r="62" spans="1:20" ht="17.5" x14ac:dyDescent="0.35">
      <c r="A62" s="66"/>
      <c r="B62" s="81" t="s">
        <v>142</v>
      </c>
      <c r="C62" s="81"/>
      <c r="D62" s="81"/>
      <c r="E62" s="81"/>
      <c r="F62" s="81"/>
      <c r="G62" s="81"/>
      <c r="H62" s="81"/>
      <c r="I62" s="81"/>
      <c r="J62" s="81"/>
      <c r="K62" s="81"/>
      <c r="L62" s="81"/>
      <c r="M62" s="81"/>
      <c r="N62" s="81"/>
      <c r="O62" s="81"/>
      <c r="P62" s="81"/>
      <c r="Q62" s="81"/>
      <c r="R62" s="81"/>
      <c r="S62" s="81"/>
      <c r="T62" s="81"/>
    </row>
    <row r="63" spans="1:20" ht="17.5" x14ac:dyDescent="0.35">
      <c r="A63" s="66"/>
      <c r="B63" s="81" t="s">
        <v>143</v>
      </c>
      <c r="C63" s="81"/>
      <c r="D63" s="81"/>
      <c r="E63" s="81"/>
      <c r="F63" s="81"/>
      <c r="G63" s="81"/>
      <c r="H63" s="81"/>
      <c r="I63" s="81"/>
      <c r="J63" s="81"/>
      <c r="K63" s="81"/>
      <c r="L63" s="81"/>
      <c r="M63" s="81"/>
      <c r="N63" s="81"/>
      <c r="O63" s="81"/>
      <c r="P63" s="81"/>
      <c r="Q63" s="81"/>
      <c r="R63" s="81"/>
      <c r="S63" s="81"/>
      <c r="T63" s="81"/>
    </row>
    <row r="64" spans="1:20" ht="17.5" x14ac:dyDescent="0.35">
      <c r="A64" s="66"/>
      <c r="B64" s="81" t="s">
        <v>144</v>
      </c>
      <c r="C64" s="81"/>
      <c r="D64" s="81"/>
      <c r="E64" s="81"/>
      <c r="F64" s="81"/>
      <c r="G64" s="81"/>
      <c r="H64" s="81"/>
      <c r="I64" s="81"/>
      <c r="J64" s="81"/>
      <c r="K64" s="81"/>
      <c r="L64" s="81"/>
      <c r="M64" s="81"/>
      <c r="N64" s="81"/>
      <c r="O64" s="81"/>
      <c r="P64" s="81"/>
      <c r="Q64" s="81"/>
      <c r="R64" s="81"/>
      <c r="S64" s="81"/>
      <c r="T64" s="81"/>
    </row>
    <row r="65" spans="1:20" ht="25.5" customHeight="1" x14ac:dyDescent="0.35">
      <c r="A65" s="66"/>
      <c r="B65" s="71" t="s">
        <v>145</v>
      </c>
      <c r="C65" s="71"/>
      <c r="D65" s="71"/>
      <c r="E65" s="71"/>
      <c r="F65" s="71"/>
      <c r="G65" s="71"/>
      <c r="H65" s="71"/>
      <c r="I65" s="71"/>
      <c r="J65" s="71"/>
      <c r="K65" s="71"/>
      <c r="L65" s="71"/>
      <c r="M65" s="71"/>
      <c r="N65" s="71"/>
      <c r="O65" s="71"/>
      <c r="P65" s="71"/>
      <c r="Q65" s="71"/>
      <c r="R65" s="71"/>
      <c r="S65" s="71"/>
      <c r="T65" s="71"/>
    </row>
    <row r="66" spans="1:20" ht="25.5" customHeight="1" x14ac:dyDescent="0.35">
      <c r="A66" s="66"/>
      <c r="B66" s="71" t="s">
        <v>146</v>
      </c>
      <c r="C66" s="71"/>
      <c r="D66" s="71"/>
      <c r="E66" s="71"/>
      <c r="F66" s="71"/>
      <c r="G66" s="71"/>
      <c r="H66" s="71"/>
      <c r="I66" s="71"/>
      <c r="J66" s="71"/>
      <c r="K66" s="71"/>
      <c r="L66" s="71"/>
      <c r="M66" s="71"/>
      <c r="N66" s="71"/>
      <c r="O66" s="71"/>
      <c r="P66" s="71"/>
      <c r="Q66" s="71"/>
      <c r="R66" s="71"/>
      <c r="S66" s="71"/>
      <c r="T66" s="71"/>
    </row>
    <row r="67" spans="1:20" ht="25.5" customHeight="1" x14ac:dyDescent="0.35">
      <c r="A67" s="66"/>
      <c r="B67" s="71" t="s">
        <v>147</v>
      </c>
      <c r="C67" s="71"/>
      <c r="D67" s="71"/>
      <c r="E67" s="71"/>
      <c r="F67" s="71"/>
      <c r="G67" s="71"/>
      <c r="H67" s="71"/>
      <c r="I67" s="71"/>
      <c r="J67" s="71"/>
      <c r="K67" s="71"/>
      <c r="L67" s="71"/>
      <c r="M67" s="71"/>
      <c r="N67" s="71"/>
      <c r="O67" s="71"/>
      <c r="P67" s="71"/>
      <c r="Q67" s="71"/>
      <c r="R67" s="71"/>
      <c r="S67" s="71"/>
      <c r="T67" s="71"/>
    </row>
    <row r="68" spans="1:20" x14ac:dyDescent="0.25">
      <c r="B68" s="65"/>
    </row>
    <row r="69" spans="1:20" ht="13" x14ac:dyDescent="0.25">
      <c r="B69" s="63" t="s">
        <v>148</v>
      </c>
    </row>
    <row r="70" spans="1:20" ht="26" customHeight="1" x14ac:dyDescent="0.25">
      <c r="B70" s="76" t="s">
        <v>112</v>
      </c>
      <c r="C70" s="76"/>
      <c r="D70" s="76"/>
      <c r="E70" s="76"/>
      <c r="F70" s="76"/>
      <c r="G70" s="76"/>
      <c r="H70" s="76"/>
      <c r="I70" s="76"/>
      <c r="J70" s="76"/>
      <c r="K70" s="76"/>
      <c r="L70" s="76"/>
      <c r="M70" s="76"/>
      <c r="N70" s="76"/>
      <c r="O70" s="76"/>
      <c r="P70" s="76"/>
      <c r="Q70" s="76"/>
      <c r="R70" s="76"/>
      <c r="S70" s="76"/>
      <c r="T70" s="76"/>
    </row>
    <row r="71" spans="1:20" ht="26" customHeight="1" x14ac:dyDescent="0.25">
      <c r="B71" s="71" t="s">
        <v>149</v>
      </c>
      <c r="C71" s="71"/>
      <c r="D71" s="71"/>
      <c r="E71" s="71"/>
      <c r="F71" s="71"/>
      <c r="G71" s="71"/>
      <c r="H71" s="71"/>
      <c r="I71" s="71"/>
      <c r="J71" s="71"/>
      <c r="K71" s="71"/>
      <c r="L71" s="71"/>
      <c r="M71" s="71"/>
      <c r="N71" s="71"/>
      <c r="O71" s="71"/>
      <c r="P71" s="71"/>
      <c r="Q71" s="71"/>
      <c r="R71" s="71"/>
      <c r="S71" s="71"/>
      <c r="T71" s="71"/>
    </row>
    <row r="72" spans="1:20" ht="26" customHeight="1" x14ac:dyDescent="0.25">
      <c r="B72" s="71" t="s">
        <v>150</v>
      </c>
      <c r="C72" s="71"/>
      <c r="D72" s="71"/>
      <c r="E72" s="71"/>
      <c r="F72" s="71"/>
      <c r="G72" s="71"/>
      <c r="H72" s="71"/>
      <c r="I72" s="71"/>
      <c r="J72" s="71"/>
      <c r="K72" s="71"/>
      <c r="L72" s="71"/>
      <c r="M72" s="71"/>
      <c r="N72" s="71"/>
      <c r="O72" s="71"/>
      <c r="P72" s="71"/>
      <c r="Q72" s="71"/>
      <c r="R72" s="71"/>
      <c r="S72" s="71"/>
      <c r="T72" s="71"/>
    </row>
    <row r="73" spans="1:20" ht="9" customHeight="1" x14ac:dyDescent="0.25">
      <c r="B73" s="65"/>
    </row>
    <row r="74" spans="1:20" ht="13" x14ac:dyDescent="0.25">
      <c r="B74" s="63" t="s">
        <v>151</v>
      </c>
    </row>
    <row r="75" spans="1:20" x14ac:dyDescent="0.25">
      <c r="B75" s="72" t="s">
        <v>113</v>
      </c>
      <c r="C75" s="72"/>
      <c r="D75" s="72"/>
      <c r="E75" s="72"/>
      <c r="F75" s="72"/>
      <c r="G75" s="72"/>
      <c r="H75" s="72"/>
      <c r="I75" s="72"/>
      <c r="J75" s="72"/>
      <c r="K75" s="72"/>
      <c r="L75" s="72"/>
      <c r="M75" s="72"/>
      <c r="N75" s="72"/>
      <c r="O75" s="72"/>
      <c r="P75" s="72"/>
      <c r="Q75" s="72"/>
      <c r="R75" s="72"/>
      <c r="S75" s="72"/>
      <c r="T75" s="72"/>
    </row>
    <row r="76" spans="1:20" x14ac:dyDescent="0.25">
      <c r="B76" s="72" t="s">
        <v>114</v>
      </c>
      <c r="C76" s="72"/>
      <c r="D76" s="72"/>
      <c r="E76" s="72"/>
      <c r="F76" s="72"/>
      <c r="G76" s="72"/>
      <c r="H76" s="72"/>
      <c r="I76" s="72"/>
      <c r="J76" s="72"/>
      <c r="K76" s="72"/>
      <c r="L76" s="72"/>
      <c r="M76" s="72"/>
      <c r="N76" s="72"/>
      <c r="O76" s="72"/>
      <c r="P76" s="72"/>
      <c r="Q76" s="72"/>
      <c r="R76" s="72"/>
      <c r="S76" s="72"/>
      <c r="T76" s="72"/>
    </row>
    <row r="77" spans="1:20" x14ac:dyDescent="0.25">
      <c r="B77" s="72" t="s">
        <v>115</v>
      </c>
      <c r="C77" s="72"/>
      <c r="D77" s="72"/>
      <c r="E77" s="72"/>
      <c r="F77" s="72"/>
      <c r="G77" s="72"/>
      <c r="H77" s="72"/>
      <c r="I77" s="72"/>
      <c r="J77" s="72"/>
      <c r="K77" s="72"/>
      <c r="L77" s="72"/>
      <c r="M77" s="72"/>
      <c r="N77" s="72"/>
      <c r="O77" s="72"/>
      <c r="P77" s="72"/>
      <c r="Q77" s="72"/>
      <c r="R77" s="72"/>
      <c r="S77" s="72"/>
      <c r="T77" s="72"/>
    </row>
  </sheetData>
  <mergeCells count="95">
    <mergeCell ref="D12:T12"/>
    <mergeCell ref="D14:T14"/>
    <mergeCell ref="B8:T8"/>
    <mergeCell ref="B7:T7"/>
    <mergeCell ref="B5:T5"/>
    <mergeCell ref="B12:C12"/>
    <mergeCell ref="B10:T10"/>
    <mergeCell ref="B11:C11"/>
    <mergeCell ref="D11:T11"/>
    <mergeCell ref="B15:C15"/>
    <mergeCell ref="B14:C14"/>
    <mergeCell ref="B13:C13"/>
    <mergeCell ref="D15:T15"/>
    <mergeCell ref="D13:T13"/>
    <mergeCell ref="B16:C16"/>
    <mergeCell ref="D16:T16"/>
    <mergeCell ref="B22:T22"/>
    <mergeCell ref="B23:T23"/>
    <mergeCell ref="B25:T25"/>
    <mergeCell ref="B26:T26"/>
    <mergeCell ref="B27:T27"/>
    <mergeCell ref="B28:T28"/>
    <mergeCell ref="B30:T30"/>
    <mergeCell ref="B31:T31"/>
    <mergeCell ref="B47:C47"/>
    <mergeCell ref="B46:C46"/>
    <mergeCell ref="B45:C45"/>
    <mergeCell ref="B44:C44"/>
    <mergeCell ref="B43:C43"/>
    <mergeCell ref="D42:E42"/>
    <mergeCell ref="B34:T34"/>
    <mergeCell ref="B32:T32"/>
    <mergeCell ref="B39:T39"/>
    <mergeCell ref="B40:T40"/>
    <mergeCell ref="B42:C42"/>
    <mergeCell ref="B33:T33"/>
    <mergeCell ref="D47:E47"/>
    <mergeCell ref="D46:E46"/>
    <mergeCell ref="D45:E45"/>
    <mergeCell ref="D44:E44"/>
    <mergeCell ref="D43:E43"/>
    <mergeCell ref="F42:G42"/>
    <mergeCell ref="H47:I47"/>
    <mergeCell ref="H46:I46"/>
    <mergeCell ref="H45:I45"/>
    <mergeCell ref="H44:I44"/>
    <mergeCell ref="H43:I43"/>
    <mergeCell ref="H42:I42"/>
    <mergeCell ref="F47:G47"/>
    <mergeCell ref="F46:G46"/>
    <mergeCell ref="F45:G45"/>
    <mergeCell ref="F44:G44"/>
    <mergeCell ref="F43:G43"/>
    <mergeCell ref="B50:T50"/>
    <mergeCell ref="B51:T51"/>
    <mergeCell ref="B52:T52"/>
    <mergeCell ref="B59:T59"/>
    <mergeCell ref="B60:T60"/>
    <mergeCell ref="L54:M54"/>
    <mergeCell ref="N54:O54"/>
    <mergeCell ref="P54:Q54"/>
    <mergeCell ref="J55:K55"/>
    <mergeCell ref="J54:K54"/>
    <mergeCell ref="B61:T61"/>
    <mergeCell ref="B62:T62"/>
    <mergeCell ref="B63:T63"/>
    <mergeCell ref="B64:T64"/>
    <mergeCell ref="F56:G56"/>
    <mergeCell ref="F55:G55"/>
    <mergeCell ref="F54:G54"/>
    <mergeCell ref="H54:I54"/>
    <mergeCell ref="H55:I55"/>
    <mergeCell ref="H56:I56"/>
    <mergeCell ref="L55:M55"/>
    <mergeCell ref="N55:O55"/>
    <mergeCell ref="P55:Q55"/>
    <mergeCell ref="J56:K56"/>
    <mergeCell ref="L56:M56"/>
    <mergeCell ref="N56:O56"/>
    <mergeCell ref="P56:Q56"/>
    <mergeCell ref="B72:T72"/>
    <mergeCell ref="B75:T75"/>
    <mergeCell ref="B76:T76"/>
    <mergeCell ref="B77:T77"/>
    <mergeCell ref="J57:K57"/>
    <mergeCell ref="L57:M57"/>
    <mergeCell ref="N57:O57"/>
    <mergeCell ref="P57:Q57"/>
    <mergeCell ref="B70:T70"/>
    <mergeCell ref="B71:T71"/>
    <mergeCell ref="B67:T67"/>
    <mergeCell ref="F57:G57"/>
    <mergeCell ref="H57:I57"/>
    <mergeCell ref="B65:T65"/>
    <mergeCell ref="B66:T66"/>
  </mergeCells>
  <hyperlinks>
    <hyperlink ref="B75" r:id="rId1" display="https://www.bapm.org/resources/service-and-quality-standards-for-provision-of-neonatal-care-in-the-uk" xr:uid="{DD8F3D1E-4202-4EB2-ACAA-788ECDDBEA90}"/>
    <hyperlink ref="B76" r:id="rId2" display="https://www.england.nhs.uk/wp-content/uploads/2015/01/Neonatal-critical-care-service-specification-March-2024.pdf" xr:uid="{970A4ABC-34BC-449C-AF8A-BA0E6395BC87}"/>
    <hyperlink ref="B77" r:id="rId3" display="https://webarchive.nationalarchives.gov.uk/ukgwa/20130107105354/http:/www.dh.gov.uk/prod_consum_dh/groups/dh_digitalassets/@dh/@en/@ps/@sta/@perf/documents/digitalasset/dh_108435.pdf" xr:uid="{B592CCDC-466D-4A5B-A71E-AC37F88130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47"/>
  <sheetViews>
    <sheetView showGridLines="0" showRowColHeaders="0" zoomScale="125" zoomScaleNormal="125" workbookViewId="0">
      <selection activeCell="K8" sqref="K8"/>
    </sheetView>
  </sheetViews>
  <sheetFormatPr defaultColWidth="8.81640625" defaultRowHeight="14.5" x14ac:dyDescent="0.35"/>
  <cols>
    <col min="1" max="1" width="1.6328125" style="5" customWidth="1"/>
    <col min="2" max="2" width="8.6328125" style="5" customWidth="1"/>
    <col min="3" max="7" width="6.6328125" style="5" customWidth="1"/>
    <col min="8" max="8" width="0.453125" style="5" customWidth="1"/>
    <col min="9" max="9" width="5.6328125" style="5" customWidth="1"/>
    <col min="10" max="16" width="6.6328125" style="5" customWidth="1"/>
    <col min="17" max="17" width="1.6328125" style="5" customWidth="1"/>
    <col min="18" max="16384" width="8.81640625" style="5"/>
  </cols>
  <sheetData>
    <row r="1" spans="2:16" ht="26" x14ac:dyDescent="0.35">
      <c r="B1" s="206" t="str">
        <f>"Neonatal Nursing Workforce Tool (2020)"&amp;IF(ISBLANK(D5),"",": "&amp;D5)</f>
        <v>Neonatal Nursing Workforce Tool (2020)</v>
      </c>
      <c r="C1" s="207"/>
      <c r="D1" s="207"/>
      <c r="E1" s="207"/>
      <c r="F1" s="207"/>
      <c r="G1" s="207"/>
      <c r="H1" s="207"/>
      <c r="I1" s="207"/>
      <c r="J1" s="207"/>
      <c r="K1" s="207"/>
      <c r="L1" s="207"/>
      <c r="M1" s="207"/>
      <c r="N1" s="207"/>
      <c r="O1" s="207"/>
      <c r="P1" s="207"/>
    </row>
    <row r="2" spans="2:16" ht="9" customHeight="1" thickBot="1" x14ac:dyDescent="0.4">
      <c r="B2" s="6"/>
      <c r="C2" s="7"/>
      <c r="D2" s="7"/>
      <c r="E2" s="7"/>
      <c r="F2" s="7"/>
      <c r="G2" s="7"/>
      <c r="H2" s="7"/>
      <c r="I2" s="7"/>
      <c r="J2" s="7"/>
      <c r="K2" s="8"/>
      <c r="L2" s="9"/>
      <c r="M2" s="9"/>
      <c r="N2" s="9"/>
      <c r="O2" s="9"/>
      <c r="P2" s="9"/>
    </row>
    <row r="3" spans="2:16" ht="15" thickBot="1" x14ac:dyDescent="0.4">
      <c r="B3" s="97" t="s">
        <v>44</v>
      </c>
      <c r="C3" s="151"/>
      <c r="D3" s="151"/>
      <c r="E3" s="151"/>
      <c r="F3" s="151"/>
      <c r="G3" s="151"/>
      <c r="H3" s="151"/>
      <c r="I3" s="151"/>
      <c r="J3" s="151"/>
      <c r="K3" s="151"/>
      <c r="L3" s="98"/>
    </row>
    <row r="4" spans="2:16" x14ac:dyDescent="0.35">
      <c r="B4" s="187" t="s">
        <v>0</v>
      </c>
      <c r="C4" s="208"/>
      <c r="D4" s="209"/>
      <c r="E4" s="210"/>
      <c r="F4" s="210"/>
      <c r="G4" s="210"/>
      <c r="H4" s="210"/>
      <c r="I4" s="210"/>
      <c r="J4" s="210"/>
      <c r="K4" s="210"/>
      <c r="L4" s="211"/>
      <c r="N4" s="10"/>
    </row>
    <row r="5" spans="2:16" x14ac:dyDescent="0.35">
      <c r="B5" s="195" t="s">
        <v>1</v>
      </c>
      <c r="C5" s="196"/>
      <c r="D5" s="201"/>
      <c r="E5" s="212"/>
      <c r="F5" s="212"/>
      <c r="G5" s="212"/>
      <c r="H5" s="212"/>
      <c r="I5" s="212"/>
      <c r="J5" s="212"/>
      <c r="K5" s="212"/>
      <c r="L5" s="213"/>
      <c r="N5" s="10"/>
    </row>
    <row r="6" spans="2:16" x14ac:dyDescent="0.35">
      <c r="B6" s="195" t="s">
        <v>2</v>
      </c>
      <c r="C6" s="196"/>
      <c r="D6" s="197"/>
      <c r="E6" s="198"/>
      <c r="F6" s="199"/>
      <c r="G6" s="200"/>
      <c r="H6" s="200"/>
      <c r="I6" s="200"/>
      <c r="J6" s="200"/>
      <c r="K6" s="200"/>
      <c r="L6" s="1"/>
      <c r="N6" s="10"/>
      <c r="O6" s="11"/>
    </row>
    <row r="7" spans="2:16" x14ac:dyDescent="0.35">
      <c r="B7" s="195" t="s">
        <v>4</v>
      </c>
      <c r="C7" s="196"/>
      <c r="D7" s="201"/>
      <c r="E7" s="202"/>
      <c r="F7" s="202"/>
      <c r="G7" s="202"/>
      <c r="H7" s="202"/>
      <c r="I7" s="202"/>
      <c r="J7" s="202"/>
      <c r="K7" s="202"/>
      <c r="L7" s="203"/>
    </row>
    <row r="8" spans="2:16" x14ac:dyDescent="0.35">
      <c r="B8" s="195" t="s">
        <v>5</v>
      </c>
      <c r="C8" s="196"/>
      <c r="D8" s="204"/>
      <c r="E8" s="202"/>
      <c r="F8" s="202"/>
      <c r="G8" s="202"/>
      <c r="H8" s="202"/>
      <c r="I8" s="205"/>
      <c r="J8" s="12"/>
      <c r="K8" s="12"/>
      <c r="L8" s="13"/>
    </row>
    <row r="9" spans="2:16" ht="15" thickBot="1" x14ac:dyDescent="0.4">
      <c r="B9" s="182" t="s">
        <v>6</v>
      </c>
      <c r="C9" s="183"/>
      <c r="D9" s="184"/>
      <c r="E9" s="185"/>
      <c r="F9" s="185"/>
      <c r="G9" s="185"/>
      <c r="H9" s="185"/>
      <c r="I9" s="186"/>
      <c r="J9" s="14"/>
      <c r="K9" s="15" t="str">
        <f>IF(ISBLANK(D9),"","Days in period")</f>
        <v/>
      </c>
      <c r="L9" s="2">
        <v>365</v>
      </c>
    </row>
    <row r="10" spans="2:16" ht="9" customHeight="1" thickBot="1" x14ac:dyDescent="0.4">
      <c r="B10" s="16"/>
      <c r="C10" s="17"/>
      <c r="D10" s="18"/>
    </row>
    <row r="11" spans="2:16" ht="15" thickBot="1" x14ac:dyDescent="0.4">
      <c r="B11" s="97" t="s">
        <v>38</v>
      </c>
      <c r="C11" s="151"/>
      <c r="D11" s="151"/>
      <c r="E11" s="151"/>
      <c r="F11" s="151"/>
      <c r="G11" s="98"/>
      <c r="H11" s="19"/>
      <c r="I11" s="97" t="s">
        <v>36</v>
      </c>
      <c r="J11" s="151"/>
      <c r="K11" s="151"/>
      <c r="L11" s="151"/>
      <c r="M11" s="151"/>
      <c r="N11" s="151"/>
      <c r="O11" s="151"/>
      <c r="P11" s="98"/>
    </row>
    <row r="12" spans="2:16" x14ac:dyDescent="0.35">
      <c r="B12" s="187"/>
      <c r="C12" s="188"/>
      <c r="D12" s="153" t="s">
        <v>7</v>
      </c>
      <c r="E12" s="189"/>
      <c r="F12" s="189" t="s">
        <v>8</v>
      </c>
      <c r="G12" s="190"/>
      <c r="H12" s="20"/>
      <c r="I12" s="191"/>
      <c r="J12" s="192"/>
      <c r="K12" s="192"/>
      <c r="L12" s="193"/>
      <c r="M12" s="194" t="s">
        <v>9</v>
      </c>
      <c r="N12" s="189"/>
      <c r="O12" s="189" t="s">
        <v>10</v>
      </c>
      <c r="P12" s="190"/>
    </row>
    <row r="13" spans="2:16" x14ac:dyDescent="0.35">
      <c r="B13" s="100" t="s">
        <v>39</v>
      </c>
      <c r="C13" s="101"/>
      <c r="D13" s="175"/>
      <c r="E13" s="176"/>
      <c r="F13" s="177"/>
      <c r="G13" s="178"/>
      <c r="H13" s="21">
        <v>11</v>
      </c>
      <c r="I13" s="100" t="s">
        <v>33</v>
      </c>
      <c r="J13" s="101"/>
      <c r="K13" s="101"/>
      <c r="L13" s="101"/>
      <c r="M13" s="179"/>
      <c r="N13" s="180"/>
      <c r="O13" s="179"/>
      <c r="P13" s="181"/>
    </row>
    <row r="14" spans="2:16" x14ac:dyDescent="0.35">
      <c r="B14" s="100" t="s">
        <v>80</v>
      </c>
      <c r="C14" s="101"/>
      <c r="D14" s="175"/>
      <c r="E14" s="176"/>
      <c r="F14" s="177"/>
      <c r="G14" s="178"/>
      <c r="H14" s="21">
        <v>3</v>
      </c>
      <c r="I14" s="100" t="s">
        <v>11</v>
      </c>
      <c r="J14" s="101"/>
      <c r="K14" s="101"/>
      <c r="L14" s="101"/>
      <c r="M14" s="179"/>
      <c r="N14" s="180"/>
      <c r="O14" s="179"/>
      <c r="P14" s="181"/>
    </row>
    <row r="15" spans="2:16" x14ac:dyDescent="0.35">
      <c r="B15" s="100" t="s">
        <v>79</v>
      </c>
      <c r="C15" s="101"/>
      <c r="D15" s="175"/>
      <c r="E15" s="176"/>
      <c r="F15" s="177"/>
      <c r="G15" s="178"/>
      <c r="H15" s="21"/>
      <c r="I15" s="100" t="s">
        <v>12</v>
      </c>
      <c r="J15" s="101"/>
      <c r="K15" s="101"/>
      <c r="L15" s="101"/>
      <c r="M15" s="179"/>
      <c r="N15" s="180"/>
      <c r="O15" s="179"/>
      <c r="P15" s="181"/>
    </row>
    <row r="16" spans="2:16" ht="15" thickBot="1" x14ac:dyDescent="0.4">
      <c r="B16" s="168" t="s">
        <v>13</v>
      </c>
      <c r="C16" s="130"/>
      <c r="D16" s="129" t="str">
        <f>IF(SUM(D13:E15)&gt;0,SUM(D13:E15),"")</f>
        <v/>
      </c>
      <c r="E16" s="169"/>
      <c r="F16" s="170" t="str">
        <f>IF(SUM(F13:G15)&gt;0,SUM(F13:G15),"")</f>
        <v/>
      </c>
      <c r="G16" s="171"/>
      <c r="H16" s="22"/>
      <c r="I16" s="168" t="s">
        <v>13</v>
      </c>
      <c r="J16" s="112"/>
      <c r="K16" s="112"/>
      <c r="L16" s="112"/>
      <c r="M16" s="172" t="str">
        <f>IF(SUM(M13:N15)&gt;0,SUM(M13:N15),"")</f>
        <v/>
      </c>
      <c r="N16" s="173"/>
      <c r="O16" s="172" t="str">
        <f>IF(SUM(O13:P15)&gt;0,SUM(O13:P15),"")</f>
        <v/>
      </c>
      <c r="P16" s="174"/>
    </row>
    <row r="17" spans="2:18" ht="9" customHeight="1" thickBot="1" x14ac:dyDescent="0.4">
      <c r="B17" s="11"/>
      <c r="C17" s="10"/>
      <c r="D17" s="10"/>
      <c r="E17" s="10"/>
      <c r="F17" s="10"/>
      <c r="G17" s="10"/>
      <c r="H17" s="10"/>
      <c r="I17" s="10"/>
      <c r="J17" s="10"/>
      <c r="K17" s="11"/>
    </row>
    <row r="18" spans="2:18" ht="15" thickBot="1" x14ac:dyDescent="0.4">
      <c r="B18" s="97" t="s">
        <v>40</v>
      </c>
      <c r="C18" s="151"/>
      <c r="D18" s="151"/>
      <c r="E18" s="151"/>
      <c r="F18" s="151"/>
      <c r="G18" s="151"/>
      <c r="H18" s="151"/>
      <c r="I18" s="151"/>
      <c r="J18" s="151"/>
      <c r="K18" s="151"/>
      <c r="L18" s="151"/>
      <c r="M18" s="151"/>
      <c r="N18" s="151"/>
      <c r="O18" s="151"/>
      <c r="P18" s="98"/>
      <c r="Q18" s="10"/>
      <c r="R18" s="11"/>
    </row>
    <row r="19" spans="2:18" ht="20.25" customHeight="1" x14ac:dyDescent="0.35">
      <c r="B19" s="152"/>
      <c r="C19" s="153" t="s">
        <v>7</v>
      </c>
      <c r="D19" s="80"/>
      <c r="E19" s="154" t="s">
        <v>15</v>
      </c>
      <c r="F19" s="155"/>
      <c r="G19" s="155"/>
      <c r="H19" s="156"/>
      <c r="I19" s="157" t="s">
        <v>8</v>
      </c>
      <c r="J19" s="158"/>
      <c r="K19" s="153" t="s">
        <v>16</v>
      </c>
      <c r="L19" s="161"/>
      <c r="M19" s="153" t="s">
        <v>35</v>
      </c>
      <c r="N19" s="80"/>
      <c r="O19" s="153" t="s">
        <v>32</v>
      </c>
      <c r="P19" s="82"/>
      <c r="Q19" s="10"/>
      <c r="R19" s="11"/>
    </row>
    <row r="20" spans="2:18" ht="52.5" customHeight="1" x14ac:dyDescent="0.35">
      <c r="B20" s="121"/>
      <c r="C20" s="122"/>
      <c r="D20" s="122"/>
      <c r="E20" s="164" t="s">
        <v>17</v>
      </c>
      <c r="F20" s="165"/>
      <c r="G20" s="166" t="str">
        <f>"WTE (" &amp; $A$40 &amp; " / BAPM)"</f>
        <v>WTE (6.07 / BAPM)</v>
      </c>
      <c r="H20" s="167"/>
      <c r="I20" s="159"/>
      <c r="J20" s="160"/>
      <c r="K20" s="162"/>
      <c r="L20" s="162"/>
      <c r="M20" s="162"/>
      <c r="N20" s="162"/>
      <c r="O20" s="162"/>
      <c r="P20" s="163"/>
      <c r="Q20" s="23"/>
      <c r="R20" s="11"/>
    </row>
    <row r="21" spans="2:18" x14ac:dyDescent="0.35">
      <c r="B21" s="33" t="s">
        <v>41</v>
      </c>
      <c r="C21" s="140" t="str">
        <f>IF($D$16="","",$D$13)</f>
        <v/>
      </c>
      <c r="D21" s="141"/>
      <c r="E21" s="142" t="str">
        <f>IFERROR(C21/$L$9/0.8,"")</f>
        <v/>
      </c>
      <c r="F21" s="143"/>
      <c r="G21" s="144" t="str">
        <f>IF($C$24="","",$A$40)</f>
        <v/>
      </c>
      <c r="H21" s="145"/>
      <c r="I21" s="146" t="str">
        <f>IF($F$16="","",$F$13)</f>
        <v/>
      </c>
      <c r="J21" s="147"/>
      <c r="K21" s="148" t="str">
        <f>IFERROR(C21/(I21*$L$9),"")</f>
        <v/>
      </c>
      <c r="L21" s="149"/>
      <c r="M21" s="128" t="str">
        <f>IF($D$16="","",ROUNDUP(C21/$L$9/0.8,0))</f>
        <v/>
      </c>
      <c r="N21" s="101"/>
      <c r="O21" s="128" t="str">
        <f>IFERROR(I21-M21,"")</f>
        <v/>
      </c>
      <c r="P21" s="116"/>
    </row>
    <row r="22" spans="2:18" x14ac:dyDescent="0.35">
      <c r="B22" s="33" t="s">
        <v>42</v>
      </c>
      <c r="C22" s="140" t="str">
        <f>IF($D$16="","",$D$14)</f>
        <v/>
      </c>
      <c r="D22" s="141"/>
      <c r="E22" s="142" t="str">
        <f>IFERROR(C22/$L$9/0.8,"")</f>
        <v/>
      </c>
      <c r="F22" s="143"/>
      <c r="G22" s="144" t="str">
        <f>IF($C$24="","",$A$40/2)</f>
        <v/>
      </c>
      <c r="H22" s="145"/>
      <c r="I22" s="146" t="str">
        <f>IF($F$16="","",$F$14)</f>
        <v/>
      </c>
      <c r="J22" s="147"/>
      <c r="K22" s="148" t="str">
        <f>IFERROR(C22/(I22*$L$9),"")</f>
        <v/>
      </c>
      <c r="L22" s="149"/>
      <c r="M22" s="128" t="str">
        <f>IF($D$16="","",ROUNDUP(SUM(C21:C22)/$L$9/0.8,0)-M21)</f>
        <v/>
      </c>
      <c r="N22" s="101"/>
      <c r="O22" s="128" t="str">
        <f>IFERROR(I22-M22,"")</f>
        <v/>
      </c>
      <c r="P22" s="116"/>
    </row>
    <row r="23" spans="2:18" x14ac:dyDescent="0.35">
      <c r="B23" s="33" t="s">
        <v>43</v>
      </c>
      <c r="C23" s="140" t="str">
        <f>IF($D$16="","",$D$15)</f>
        <v/>
      </c>
      <c r="D23" s="141"/>
      <c r="E23" s="142" t="str">
        <f>IFERROR(C23/$L$9/0.8,"")</f>
        <v/>
      </c>
      <c r="F23" s="143"/>
      <c r="G23" s="144" t="str">
        <f>IF($C$24="","",$A$40/4)</f>
        <v/>
      </c>
      <c r="H23" s="145"/>
      <c r="I23" s="146" t="str">
        <f>IF($F$16="","",$F$15)</f>
        <v/>
      </c>
      <c r="J23" s="147"/>
      <c r="K23" s="148" t="str">
        <f>IFERROR(C23/(I23*$L$9),"")</f>
        <v/>
      </c>
      <c r="L23" s="149"/>
      <c r="M23" s="128" t="str">
        <f>IF($D$16="","",ROUNDUP(SUM(C21:C23)/$L$9/0.8,0)-SUM(M21:M22))</f>
        <v/>
      </c>
      <c r="N23" s="150"/>
      <c r="O23" s="128" t="str">
        <f>IFERROR(I23-M23,"")</f>
        <v/>
      </c>
      <c r="P23" s="116"/>
    </row>
    <row r="24" spans="2:18" ht="15" thickBot="1" x14ac:dyDescent="0.4">
      <c r="B24" s="34" t="s">
        <v>13</v>
      </c>
      <c r="C24" s="129" t="str">
        <f>IF($D$16="","",SUM(C21:D23))</f>
        <v/>
      </c>
      <c r="D24" s="130"/>
      <c r="E24" s="131"/>
      <c r="F24" s="132"/>
      <c r="G24" s="133"/>
      <c r="H24" s="134"/>
      <c r="I24" s="135" t="str">
        <f>IF($F$16="","",SUM(I21:I23))</f>
        <v/>
      </c>
      <c r="J24" s="136"/>
      <c r="K24" s="137" t="str">
        <f>IFERROR(C24/(I24*$L$9),"")</f>
        <v/>
      </c>
      <c r="L24" s="134"/>
      <c r="M24" s="138" t="str">
        <f>IF($D$16="","",SUM(M21:N23))</f>
        <v/>
      </c>
      <c r="N24" s="130"/>
      <c r="O24" s="138" t="str">
        <f>IFERROR(I24-M24,"")</f>
        <v/>
      </c>
      <c r="P24" s="139"/>
      <c r="Q24" s="10"/>
      <c r="R24" s="11"/>
    </row>
    <row r="25" spans="2:18" ht="9" customHeight="1" thickBot="1" x14ac:dyDescent="0.4">
      <c r="B25" s="11"/>
      <c r="C25" s="10"/>
      <c r="D25" s="10"/>
      <c r="E25" s="10"/>
      <c r="F25" s="10"/>
      <c r="G25" s="10"/>
      <c r="H25" s="10"/>
      <c r="I25" s="10"/>
      <c r="J25" s="24"/>
      <c r="K25" s="25"/>
      <c r="M25" s="35"/>
      <c r="N25" s="35" t="str">
        <f>IF(OR($F$16="",$D$16=""),"",ROUND($A$40+($F$13*$G$21)+($F$14*$G$22)+($F$15*$G$23),2 ))</f>
        <v/>
      </c>
      <c r="O25" s="35" t="str">
        <f>IF(OR($F$16="",$D$16=""),"",ROUND(MAX($N$25*0.7,SUM($A$40,$F$13*$G$21,$F$14*$G$23)),2))</f>
        <v/>
      </c>
      <c r="P25" s="35" t="str">
        <f>IF(OR($F$16="",$D$16=""),"",ROUND(O25/N25*100,0))</f>
        <v/>
      </c>
    </row>
    <row r="26" spans="2:18" ht="15" thickBot="1" x14ac:dyDescent="0.4">
      <c r="B26" s="97" t="s">
        <v>37</v>
      </c>
      <c r="C26" s="117"/>
      <c r="D26" s="117"/>
      <c r="E26" s="117"/>
      <c r="F26" s="117"/>
      <c r="G26" s="117"/>
      <c r="H26" s="117"/>
      <c r="I26" s="117"/>
      <c r="J26" s="117"/>
      <c r="K26" s="117"/>
      <c r="L26" s="117"/>
      <c r="M26" s="117"/>
      <c r="N26" s="117"/>
      <c r="O26" s="117"/>
      <c r="P26" s="118"/>
    </row>
    <row r="27" spans="2:18" x14ac:dyDescent="0.35">
      <c r="B27" s="94" t="str">
        <f>CONCATENATE("NB total nurse staffing required to staff declared cots",IF(OR($F$16="",$D$16=""),"",CONCATENATE(" = ",$N$25,", of which ",$O$25," (",$P$25,"%) should be QIS")))</f>
        <v>NB total nurse staffing required to staff declared cots</v>
      </c>
      <c r="C27" s="95"/>
      <c r="D27" s="95"/>
      <c r="E27" s="95"/>
      <c r="F27" s="95"/>
      <c r="G27" s="95"/>
      <c r="H27" s="95"/>
      <c r="I27" s="95"/>
      <c r="J27" s="95"/>
      <c r="K27" s="95"/>
      <c r="L27" s="95"/>
      <c r="M27" s="95"/>
      <c r="N27" s="95"/>
      <c r="O27" s="95"/>
      <c r="P27" s="96"/>
    </row>
    <row r="28" spans="2:18" x14ac:dyDescent="0.35">
      <c r="B28" s="119"/>
      <c r="C28" s="120"/>
      <c r="D28" s="120"/>
      <c r="E28" s="120"/>
      <c r="F28" s="123" t="s">
        <v>18</v>
      </c>
      <c r="G28" s="124"/>
      <c r="H28" s="124"/>
      <c r="I28" s="124"/>
      <c r="J28" s="124"/>
      <c r="K28" s="125" t="s">
        <v>34</v>
      </c>
      <c r="L28" s="120"/>
      <c r="M28" s="125" t="s">
        <v>19</v>
      </c>
      <c r="N28" s="120"/>
      <c r="O28" s="125" t="s">
        <v>31</v>
      </c>
      <c r="P28" s="126"/>
    </row>
    <row r="29" spans="2:18" ht="33" customHeight="1" x14ac:dyDescent="0.35">
      <c r="B29" s="121"/>
      <c r="C29" s="122"/>
      <c r="D29" s="122"/>
      <c r="E29" s="122"/>
      <c r="F29" s="125" t="s">
        <v>9</v>
      </c>
      <c r="G29" s="120"/>
      <c r="H29" s="125" t="s">
        <v>10</v>
      </c>
      <c r="I29" s="120"/>
      <c r="J29" s="120"/>
      <c r="K29" s="122"/>
      <c r="L29" s="122"/>
      <c r="M29" s="122"/>
      <c r="N29" s="122"/>
      <c r="O29" s="122"/>
      <c r="P29" s="127"/>
    </row>
    <row r="30" spans="2:18" x14ac:dyDescent="0.35">
      <c r="B30" s="100" t="s">
        <v>20</v>
      </c>
      <c r="C30" s="101"/>
      <c r="D30" s="101"/>
      <c r="E30" s="101"/>
      <c r="F30" s="114" t="str">
        <f>IF($M$16="","",SUM(F32:F34))</f>
        <v/>
      </c>
      <c r="G30" s="101"/>
      <c r="H30" s="114" t="str">
        <f>IF($O$16="","",SUM(H32:H34))</f>
        <v/>
      </c>
      <c r="I30" s="101"/>
      <c r="J30" s="101"/>
      <c r="K30" s="115" t="str">
        <f>IF($D$16="","",MAX(($A$40*2),SUM($A$40,$E$21*$G$21,$E$22*$G$22,$E$23*$G$23)))</f>
        <v/>
      </c>
      <c r="L30" s="101"/>
      <c r="M30" s="115" t="str">
        <f>IFERROR(F30-$K$30,"")</f>
        <v/>
      </c>
      <c r="N30" s="101"/>
      <c r="O30" s="115" t="str">
        <f>IFERROR(H30-$K$30,"")</f>
        <v/>
      </c>
      <c r="P30" s="116"/>
    </row>
    <row r="31" spans="2:18" x14ac:dyDescent="0.35">
      <c r="B31" s="100" t="s">
        <v>21</v>
      </c>
      <c r="C31" s="101"/>
      <c r="D31" s="101"/>
      <c r="E31" s="101"/>
      <c r="F31" s="114" t="str">
        <f>IF($M$16="","",SUM(F32:F33))</f>
        <v/>
      </c>
      <c r="G31" s="101"/>
      <c r="H31" s="114" t="str">
        <f>IF($O$16="","",SUM(H32:H33))</f>
        <v/>
      </c>
      <c r="I31" s="101"/>
      <c r="J31" s="101"/>
      <c r="K31" s="115" t="str">
        <f>IF($D$16="","",MAX(K30-K34,$A$40*2))</f>
        <v/>
      </c>
      <c r="L31" s="101"/>
      <c r="M31" s="115" t="str">
        <f>IFERROR(F31-$K$31,"")</f>
        <v/>
      </c>
      <c r="N31" s="101"/>
      <c r="O31" s="115" t="str">
        <f>IFERROR(H31-$K$31,"")</f>
        <v/>
      </c>
      <c r="P31" s="116"/>
    </row>
    <row r="32" spans="2:18" x14ac:dyDescent="0.35">
      <c r="B32" s="100" t="s">
        <v>33</v>
      </c>
      <c r="C32" s="101"/>
      <c r="D32" s="101"/>
      <c r="E32" s="101"/>
      <c r="F32" s="114" t="str">
        <f>IF($M$16="","",$M$13)</f>
        <v/>
      </c>
      <c r="G32" s="101"/>
      <c r="H32" s="114" t="str">
        <f>IF($O$16="","",$O$13)</f>
        <v/>
      </c>
      <c r="I32" s="101"/>
      <c r="J32" s="101"/>
      <c r="K32" s="115" t="str">
        <f>IF($D$16="","",MAX($K$31*0.7,SUM($A$40,$E$21*$G$21,$E$22*$G$22)))</f>
        <v/>
      </c>
      <c r="L32" s="101"/>
      <c r="M32" s="115" t="str">
        <f>IFERROR(F32-$K$32,"")</f>
        <v/>
      </c>
      <c r="N32" s="101"/>
      <c r="O32" s="115" t="str">
        <f>IFERROR(H32-$K$32,"")</f>
        <v/>
      </c>
      <c r="P32" s="116"/>
    </row>
    <row r="33" spans="1:16" x14ac:dyDescent="0.35">
      <c r="B33" s="100" t="s">
        <v>22</v>
      </c>
      <c r="C33" s="101"/>
      <c r="D33" s="101"/>
      <c r="E33" s="101"/>
      <c r="F33" s="114" t="str">
        <f>IF($M$16="","",$M$14)</f>
        <v/>
      </c>
      <c r="G33" s="101"/>
      <c r="H33" s="114" t="str">
        <f>IF($O$16="","",$O$14)</f>
        <v/>
      </c>
      <c r="I33" s="101"/>
      <c r="J33" s="101"/>
      <c r="K33" s="115" t="str">
        <f>IF($D$16="","",K31-K32)</f>
        <v/>
      </c>
      <c r="L33" s="101"/>
      <c r="M33" s="115" t="str">
        <f>IFERROR(F33-$K$33,"")</f>
        <v/>
      </c>
      <c r="N33" s="101"/>
      <c r="O33" s="115" t="str">
        <f>IFERROR(H33-$K$33,"")</f>
        <v/>
      </c>
      <c r="P33" s="116"/>
    </row>
    <row r="34" spans="1:16" x14ac:dyDescent="0.35">
      <c r="B34" s="100" t="s">
        <v>23</v>
      </c>
      <c r="C34" s="101"/>
      <c r="D34" s="101"/>
      <c r="E34" s="101"/>
      <c r="F34" s="114" t="str">
        <f>IF($M$16="","",$M$15)</f>
        <v/>
      </c>
      <c r="G34" s="101"/>
      <c r="H34" s="114" t="str">
        <f>IF($O$16="","",$O$15)</f>
        <v/>
      </c>
      <c r="I34" s="101"/>
      <c r="J34" s="101"/>
      <c r="K34" s="115" t="str">
        <f>IF($D$16="","",IF($K$30=$A$40*2,0,$E$23*$G$23*0.3))</f>
        <v/>
      </c>
      <c r="L34" s="101"/>
      <c r="M34" s="115" t="str">
        <f>IFERROR(F34-$K$34,"")</f>
        <v/>
      </c>
      <c r="N34" s="101"/>
      <c r="O34" s="115" t="str">
        <f>IFERROR(H34-$K$34,"")</f>
        <v/>
      </c>
      <c r="P34" s="116"/>
    </row>
    <row r="35" spans="1:16" x14ac:dyDescent="0.35">
      <c r="B35" s="100" t="s">
        <v>24</v>
      </c>
      <c r="C35" s="101"/>
      <c r="D35" s="101"/>
      <c r="E35" s="101"/>
      <c r="F35" s="102" t="str">
        <f>IFERROR(F31/F30,"")</f>
        <v/>
      </c>
      <c r="G35" s="102"/>
      <c r="H35" s="102" t="str">
        <f>IFERROR(H31/H30,"")</f>
        <v/>
      </c>
      <c r="I35" s="102"/>
      <c r="J35" s="102"/>
      <c r="K35" s="102" t="str">
        <f>IF($D$16="","",K31/K30)</f>
        <v/>
      </c>
      <c r="L35" s="102"/>
      <c r="M35" s="103"/>
      <c r="N35" s="104"/>
      <c r="O35" s="107"/>
      <c r="P35" s="108"/>
    </row>
    <row r="36" spans="1:16" ht="15" thickBot="1" x14ac:dyDescent="0.4">
      <c r="B36" s="111" t="s">
        <v>25</v>
      </c>
      <c r="C36" s="112"/>
      <c r="D36" s="112"/>
      <c r="E36" s="112"/>
      <c r="F36" s="113" t="str">
        <f>IFERROR(F32/F31,"")</f>
        <v/>
      </c>
      <c r="G36" s="113"/>
      <c r="H36" s="113" t="str">
        <f>IFERROR(H32/H31,"")</f>
        <v/>
      </c>
      <c r="I36" s="113"/>
      <c r="J36" s="113"/>
      <c r="K36" s="113" t="str">
        <f>IF($D$16="","",K32/K31)</f>
        <v/>
      </c>
      <c r="L36" s="113"/>
      <c r="M36" s="105"/>
      <c r="N36" s="106"/>
      <c r="O36" s="109"/>
      <c r="P36" s="110"/>
    </row>
    <row r="37" spans="1:16" ht="9" customHeight="1" thickBot="1" x14ac:dyDescent="0.4">
      <c r="B37" s="26"/>
      <c r="C37" s="27"/>
      <c r="D37" s="28"/>
      <c r="E37" s="29"/>
      <c r="F37" s="30"/>
      <c r="G37" s="31"/>
      <c r="H37" s="31"/>
    </row>
    <row r="38" spans="1:16" ht="15" thickBot="1" x14ac:dyDescent="0.4">
      <c r="B38" s="97" t="s">
        <v>14</v>
      </c>
      <c r="C38" s="98"/>
      <c r="D38" s="5" t="s">
        <v>45</v>
      </c>
    </row>
    <row r="39" spans="1:16" x14ac:dyDescent="0.35">
      <c r="B39" s="93" t="s">
        <v>46</v>
      </c>
      <c r="C39" s="93"/>
      <c r="D39" s="93"/>
      <c r="E39" s="93"/>
      <c r="F39" s="93"/>
      <c r="G39" s="93"/>
      <c r="H39" s="93"/>
      <c r="I39" s="93"/>
      <c r="J39" s="93"/>
      <c r="K39" s="93"/>
      <c r="L39" s="93"/>
      <c r="M39" s="93"/>
      <c r="N39" s="93"/>
      <c r="O39" s="93"/>
      <c r="P39" s="93"/>
    </row>
    <row r="40" spans="1:16" x14ac:dyDescent="0.35">
      <c r="A40" s="32">
        <v>6.07</v>
      </c>
      <c r="B40" s="93" t="s">
        <v>47</v>
      </c>
      <c r="C40" s="93"/>
      <c r="D40" s="93"/>
      <c r="E40" s="93"/>
      <c r="F40" s="93"/>
      <c r="G40" s="93"/>
      <c r="H40" s="93"/>
      <c r="I40" s="93"/>
      <c r="J40" s="93"/>
      <c r="K40" s="93"/>
      <c r="L40" s="93"/>
      <c r="M40" s="93"/>
      <c r="N40" s="93"/>
      <c r="O40" s="93"/>
      <c r="P40" s="93"/>
    </row>
    <row r="41" spans="1:16" x14ac:dyDescent="0.35">
      <c r="B41" s="93" t="s">
        <v>48</v>
      </c>
      <c r="C41" s="93"/>
      <c r="D41" s="93"/>
      <c r="E41" s="93"/>
      <c r="F41" s="93"/>
      <c r="G41" s="93"/>
      <c r="H41" s="93"/>
      <c r="I41" s="93"/>
      <c r="J41" s="93"/>
      <c r="K41" s="93"/>
      <c r="L41" s="93"/>
      <c r="M41" s="93"/>
      <c r="N41" s="93"/>
      <c r="O41" s="93"/>
      <c r="P41" s="93"/>
    </row>
    <row r="42" spans="1:16" ht="30" customHeight="1" x14ac:dyDescent="0.35">
      <c r="B42" s="99" t="s">
        <v>49</v>
      </c>
      <c r="C42" s="99"/>
      <c r="D42" s="99"/>
      <c r="E42" s="99"/>
      <c r="F42" s="99"/>
      <c r="G42" s="99"/>
      <c r="H42" s="99"/>
      <c r="I42" s="99"/>
      <c r="J42" s="99"/>
      <c r="K42" s="99"/>
      <c r="L42" s="99"/>
      <c r="M42" s="99"/>
      <c r="N42" s="99"/>
      <c r="O42" s="99"/>
      <c r="P42" s="99"/>
    </row>
    <row r="43" spans="1:16" x14ac:dyDescent="0.35">
      <c r="B43" s="93" t="s">
        <v>50</v>
      </c>
      <c r="C43" s="93"/>
      <c r="D43" s="93"/>
      <c r="E43" s="93"/>
      <c r="F43" s="93"/>
      <c r="G43" s="93"/>
      <c r="H43" s="93"/>
      <c r="I43" s="93"/>
      <c r="J43" s="93"/>
      <c r="K43" s="93"/>
      <c r="L43" s="93"/>
      <c r="M43" s="93"/>
      <c r="N43" s="93"/>
      <c r="O43" s="93"/>
      <c r="P43" s="93"/>
    </row>
    <row r="44" spans="1:16" x14ac:dyDescent="0.35">
      <c r="B44" s="93" t="s">
        <v>51</v>
      </c>
      <c r="C44" s="93"/>
      <c r="D44" s="93"/>
      <c r="E44" s="93"/>
      <c r="F44" s="93"/>
      <c r="G44" s="93"/>
      <c r="H44" s="93"/>
      <c r="I44" s="93"/>
      <c r="J44" s="93"/>
      <c r="K44" s="93"/>
      <c r="L44" s="93"/>
      <c r="M44" s="93"/>
      <c r="N44" s="93"/>
      <c r="O44" s="93"/>
      <c r="P44" s="93"/>
    </row>
    <row r="45" spans="1:16" x14ac:dyDescent="0.35">
      <c r="B45" s="93" t="s">
        <v>52</v>
      </c>
      <c r="C45" s="93"/>
      <c r="D45" s="93"/>
      <c r="E45" s="93"/>
      <c r="F45" s="93"/>
      <c r="G45" s="93"/>
      <c r="H45" s="93"/>
      <c r="I45" s="93"/>
      <c r="J45" s="93"/>
      <c r="K45" s="93"/>
      <c r="L45" s="93"/>
      <c r="M45" s="93"/>
      <c r="N45" s="93"/>
      <c r="O45" s="93"/>
      <c r="P45" s="93"/>
    </row>
    <row r="46" spans="1:16" x14ac:dyDescent="0.35">
      <c r="B46" s="93" t="s">
        <v>53</v>
      </c>
      <c r="C46" s="93"/>
      <c r="D46" s="93"/>
      <c r="E46" s="93"/>
      <c r="F46" s="93"/>
      <c r="G46" s="93"/>
      <c r="H46" s="93"/>
      <c r="I46" s="93"/>
      <c r="J46" s="93"/>
      <c r="K46" s="93"/>
      <c r="L46" s="93"/>
      <c r="M46" s="93"/>
      <c r="N46" s="93"/>
      <c r="O46" s="93"/>
      <c r="P46" s="93"/>
    </row>
    <row r="47" spans="1:16" x14ac:dyDescent="0.35">
      <c r="B47" s="93" t="s">
        <v>54</v>
      </c>
      <c r="C47" s="93"/>
      <c r="D47" s="93"/>
      <c r="E47" s="93"/>
      <c r="F47" s="93"/>
      <c r="G47" s="93"/>
      <c r="H47" s="93"/>
      <c r="I47" s="93"/>
      <c r="J47" s="93"/>
      <c r="K47" s="93"/>
      <c r="L47" s="93"/>
      <c r="M47" s="93"/>
      <c r="N47" s="93"/>
      <c r="O47" s="93"/>
      <c r="P47" s="93"/>
    </row>
  </sheetData>
  <mergeCells count="143">
    <mergeCell ref="B6:C6"/>
    <mergeCell ref="D6:E6"/>
    <mergeCell ref="F6:K6"/>
    <mergeCell ref="B7:C7"/>
    <mergeCell ref="D7:L7"/>
    <mergeCell ref="B8:C8"/>
    <mergeCell ref="D8:I8"/>
    <mergeCell ref="B1:P1"/>
    <mergeCell ref="B3:L3"/>
    <mergeCell ref="B4:C4"/>
    <mergeCell ref="D4:L4"/>
    <mergeCell ref="B5:C5"/>
    <mergeCell ref="D5:L5"/>
    <mergeCell ref="B9:C9"/>
    <mergeCell ref="D9:I9"/>
    <mergeCell ref="B11:G11"/>
    <mergeCell ref="I11:P11"/>
    <mergeCell ref="B12:C12"/>
    <mergeCell ref="D12:E12"/>
    <mergeCell ref="F12:G12"/>
    <mergeCell ref="I12:L12"/>
    <mergeCell ref="M12:N12"/>
    <mergeCell ref="O12:P12"/>
    <mergeCell ref="B14:C14"/>
    <mergeCell ref="D14:E14"/>
    <mergeCell ref="F14:G14"/>
    <mergeCell ref="I14:L14"/>
    <mergeCell ref="M14:N14"/>
    <mergeCell ref="O14:P14"/>
    <mergeCell ref="B13:C13"/>
    <mergeCell ref="D13:E13"/>
    <mergeCell ref="F13:G13"/>
    <mergeCell ref="I13:L13"/>
    <mergeCell ref="M13:N13"/>
    <mergeCell ref="O13:P13"/>
    <mergeCell ref="B16:C16"/>
    <mergeCell ref="D16:E16"/>
    <mergeCell ref="F16:G16"/>
    <mergeCell ref="I16:L16"/>
    <mergeCell ref="M16:N16"/>
    <mergeCell ref="O16:P16"/>
    <mergeCell ref="B15:C15"/>
    <mergeCell ref="D15:E15"/>
    <mergeCell ref="F15:G15"/>
    <mergeCell ref="I15:L15"/>
    <mergeCell ref="M15:N15"/>
    <mergeCell ref="O15:P15"/>
    <mergeCell ref="B18:P18"/>
    <mergeCell ref="B19:B20"/>
    <mergeCell ref="C19:D20"/>
    <mergeCell ref="E19:H19"/>
    <mergeCell ref="I19:J20"/>
    <mergeCell ref="K19:L20"/>
    <mergeCell ref="M19:N20"/>
    <mergeCell ref="O19:P20"/>
    <mergeCell ref="E20:F20"/>
    <mergeCell ref="G20:H20"/>
    <mergeCell ref="O21:P21"/>
    <mergeCell ref="C22:D22"/>
    <mergeCell ref="E22:F22"/>
    <mergeCell ref="G22:H22"/>
    <mergeCell ref="I22:J22"/>
    <mergeCell ref="K22:L22"/>
    <mergeCell ref="M22:N22"/>
    <mergeCell ref="O22:P22"/>
    <mergeCell ref="C21:D21"/>
    <mergeCell ref="E21:F21"/>
    <mergeCell ref="G21:H21"/>
    <mergeCell ref="I21:J21"/>
    <mergeCell ref="K21:L21"/>
    <mergeCell ref="M21:N21"/>
    <mergeCell ref="O23:P23"/>
    <mergeCell ref="C24:D24"/>
    <mergeCell ref="E24:H24"/>
    <mergeCell ref="I24:J24"/>
    <mergeCell ref="K24:L24"/>
    <mergeCell ref="M24:N24"/>
    <mergeCell ref="O24:P24"/>
    <mergeCell ref="C23:D23"/>
    <mergeCell ref="E23:F23"/>
    <mergeCell ref="G23:H23"/>
    <mergeCell ref="I23:J23"/>
    <mergeCell ref="K23:L23"/>
    <mergeCell ref="M23:N23"/>
    <mergeCell ref="B30:E30"/>
    <mergeCell ref="F30:G30"/>
    <mergeCell ref="H30:J30"/>
    <mergeCell ref="K30:L30"/>
    <mergeCell ref="M30:N30"/>
    <mergeCell ref="O30:P30"/>
    <mergeCell ref="B26:P26"/>
    <mergeCell ref="B28:E29"/>
    <mergeCell ref="F28:J28"/>
    <mergeCell ref="K28:L29"/>
    <mergeCell ref="M28:N29"/>
    <mergeCell ref="O28:P29"/>
    <mergeCell ref="F29:G29"/>
    <mergeCell ref="H29:J29"/>
    <mergeCell ref="B32:E32"/>
    <mergeCell ref="F32:G32"/>
    <mergeCell ref="H32:J32"/>
    <mergeCell ref="K32:L32"/>
    <mergeCell ref="M32:N32"/>
    <mergeCell ref="O32:P32"/>
    <mergeCell ref="B31:E31"/>
    <mergeCell ref="F31:G31"/>
    <mergeCell ref="H31:J31"/>
    <mergeCell ref="K31:L31"/>
    <mergeCell ref="M31:N31"/>
    <mergeCell ref="O31:P31"/>
    <mergeCell ref="K34:L34"/>
    <mergeCell ref="M34:N34"/>
    <mergeCell ref="O34:P34"/>
    <mergeCell ref="B33:E33"/>
    <mergeCell ref="F33:G33"/>
    <mergeCell ref="H33:J33"/>
    <mergeCell ref="K33:L33"/>
    <mergeCell ref="M33:N33"/>
    <mergeCell ref="O33:P33"/>
    <mergeCell ref="B44:P44"/>
    <mergeCell ref="B45:P45"/>
    <mergeCell ref="B46:P46"/>
    <mergeCell ref="B47:P47"/>
    <mergeCell ref="B27:P27"/>
    <mergeCell ref="B38:C38"/>
    <mergeCell ref="B39:P39"/>
    <mergeCell ref="B40:P40"/>
    <mergeCell ref="B41:P41"/>
    <mergeCell ref="B42:P42"/>
    <mergeCell ref="B43:P43"/>
    <mergeCell ref="B35:E35"/>
    <mergeCell ref="F35:G35"/>
    <mergeCell ref="H35:J35"/>
    <mergeCell ref="K35:L35"/>
    <mergeCell ref="M35:N36"/>
    <mergeCell ref="O35:P36"/>
    <mergeCell ref="B36:E36"/>
    <mergeCell ref="F36:G36"/>
    <mergeCell ref="H36:J36"/>
    <mergeCell ref="K36:L36"/>
    <mergeCell ref="B34:E34"/>
    <mergeCell ref="F34:G34"/>
    <mergeCell ref="H34:J34"/>
  </mergeCells>
  <conditionalFormatting sqref="D13:G15">
    <cfRule type="expression" dxfId="5" priority="3">
      <formula>NOT(ISBLANK(D13))</formula>
    </cfRule>
  </conditionalFormatting>
  <conditionalFormatting sqref="D4:L5 D6:F6 L6 D7:L7 J8:L8 D8:D9 C21:D23">
    <cfRule type="expression" dxfId="4" priority="4">
      <formula>NOT(ISBLANK(C4))</formula>
    </cfRule>
  </conditionalFormatting>
  <conditionalFormatting sqref="F6">
    <cfRule type="expression" dxfId="3" priority="6">
      <formula>$D$6="SCU"</formula>
    </cfRule>
  </conditionalFormatting>
  <conditionalFormatting sqref="L6">
    <cfRule type="expression" dxfId="2" priority="5">
      <formula>$D$6="SCU"</formula>
    </cfRule>
  </conditionalFormatting>
  <conditionalFormatting sqref="L9">
    <cfRule type="expression" dxfId="1" priority="1">
      <formula>ISBLANK($D$9)</formula>
    </cfRule>
  </conditionalFormatting>
  <conditionalFormatting sqref="M13:P15">
    <cfRule type="expression" dxfId="0" priority="2">
      <formula>NOT(ISBLANK(M13))</formula>
    </cfRule>
  </conditionalFormatting>
  <pageMargins left="0.23622047244094491" right="0.23622047244094491"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Lists!$D$3:$D$5</xm:f>
          </x14:formula1>
          <xm:sqref>D6:E6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2"/>
  <sheetViews>
    <sheetView workbookViewId="0">
      <selection activeCell="A3" sqref="A3:J7"/>
    </sheetView>
  </sheetViews>
  <sheetFormatPr defaultRowHeight="14.5" x14ac:dyDescent="0.35"/>
  <cols>
    <col min="1" max="1" width="14.1796875" customWidth="1"/>
    <col min="2" max="2" width="8.7265625" customWidth="1"/>
    <col min="3" max="7" width="10.6328125" customWidth="1"/>
    <col min="8" max="8" width="14.08984375" customWidth="1"/>
    <col min="9" max="9" width="10.6328125" customWidth="1"/>
    <col min="10" max="10" width="14.6328125" customWidth="1"/>
  </cols>
  <sheetData>
    <row r="1" spans="1:10" ht="15.5" x14ac:dyDescent="0.35">
      <c r="A1" s="36" t="s">
        <v>55</v>
      </c>
    </row>
    <row r="3" spans="1:10" ht="15" thickBot="1" x14ac:dyDescent="0.4">
      <c r="A3" s="37" t="s">
        <v>56</v>
      </c>
    </row>
    <row r="4" spans="1:10" ht="87" x14ac:dyDescent="0.35">
      <c r="A4" s="38"/>
      <c r="B4" s="39" t="s">
        <v>57</v>
      </c>
      <c r="C4" s="39" t="s">
        <v>58</v>
      </c>
      <c r="D4" s="39" t="s">
        <v>59</v>
      </c>
      <c r="E4" s="40" t="s">
        <v>60</v>
      </c>
      <c r="F4" s="40" t="s">
        <v>61</v>
      </c>
      <c r="G4" s="40" t="s">
        <v>62</v>
      </c>
      <c r="H4" s="40" t="s">
        <v>63</v>
      </c>
      <c r="I4" s="41" t="s">
        <v>64</v>
      </c>
      <c r="J4" s="42" t="s">
        <v>65</v>
      </c>
    </row>
    <row r="5" spans="1:10" x14ac:dyDescent="0.35">
      <c r="A5" s="43" t="s">
        <v>66</v>
      </c>
      <c r="B5" s="44"/>
      <c r="C5" s="44"/>
      <c r="D5" s="45">
        <v>24</v>
      </c>
      <c r="E5" s="45"/>
      <c r="F5" s="45"/>
      <c r="G5" s="45"/>
      <c r="H5" s="44"/>
      <c r="I5" s="46"/>
      <c r="J5" s="47"/>
    </row>
    <row r="6" spans="1:10" x14ac:dyDescent="0.35">
      <c r="A6" s="43" t="s">
        <v>67</v>
      </c>
      <c r="B6" s="44"/>
      <c r="C6" s="44">
        <v>7</v>
      </c>
      <c r="D6" s="45">
        <f>(D5*C6)</f>
        <v>168</v>
      </c>
      <c r="E6" s="45"/>
      <c r="F6" s="45"/>
      <c r="G6" s="45">
        <v>37.5</v>
      </c>
      <c r="H6" s="44"/>
      <c r="I6" s="46"/>
      <c r="J6" s="47"/>
    </row>
    <row r="7" spans="1:10" ht="15" thickBot="1" x14ac:dyDescent="0.4">
      <c r="A7" s="48" t="s">
        <v>68</v>
      </c>
      <c r="B7" s="49">
        <v>52.14</v>
      </c>
      <c r="C7" s="49">
        <v>365</v>
      </c>
      <c r="D7" s="50">
        <f>(C7*D5)</f>
        <v>8760</v>
      </c>
      <c r="E7" s="50">
        <f>(2*365)</f>
        <v>730</v>
      </c>
      <c r="F7" s="50">
        <f>(D7+E7)</f>
        <v>9490</v>
      </c>
      <c r="G7" s="50">
        <v>1955</v>
      </c>
      <c r="H7" s="51">
        <f>(F7/G7)</f>
        <v>4.8542199488491047</v>
      </c>
      <c r="I7" s="51">
        <f>(H7*0.25)</f>
        <v>1.2135549872122762</v>
      </c>
      <c r="J7" s="52">
        <f>(H7+I7)</f>
        <v>6.0677749360613813</v>
      </c>
    </row>
    <row r="9" spans="1:10" x14ac:dyDescent="0.35">
      <c r="H9" s="53"/>
    </row>
    <row r="10" spans="1:10" x14ac:dyDescent="0.35">
      <c r="H10" s="53"/>
    </row>
    <row r="11" spans="1:10" x14ac:dyDescent="0.35">
      <c r="A11" t="s">
        <v>69</v>
      </c>
      <c r="H11" s="53"/>
    </row>
    <row r="12" spans="1:10" x14ac:dyDescent="0.35">
      <c r="A12" s="54" t="s">
        <v>70</v>
      </c>
      <c r="B12" s="54"/>
      <c r="C12" s="54"/>
      <c r="D12" s="54"/>
      <c r="E12" s="54"/>
      <c r="F12" s="54"/>
      <c r="H12" s="53"/>
    </row>
    <row r="13" spans="1:10" x14ac:dyDescent="0.35">
      <c r="A13" s="54" t="s">
        <v>71</v>
      </c>
      <c r="B13" s="54"/>
      <c r="C13" s="54"/>
      <c r="D13" s="54"/>
      <c r="E13" s="54"/>
      <c r="F13" s="54"/>
      <c r="H13" s="53"/>
    </row>
    <row r="14" spans="1:10" x14ac:dyDescent="0.35">
      <c r="A14" s="55" t="s">
        <v>72</v>
      </c>
      <c r="B14" s="55"/>
      <c r="C14" s="55"/>
      <c r="D14" s="55"/>
      <c r="E14" s="55"/>
      <c r="F14" s="55"/>
      <c r="G14" s="56"/>
      <c r="H14" s="53"/>
    </row>
    <row r="15" spans="1:10" x14ac:dyDescent="0.35">
      <c r="H15" s="53"/>
    </row>
    <row r="17" spans="1:1" x14ac:dyDescent="0.35">
      <c r="A17" t="s">
        <v>73</v>
      </c>
    </row>
    <row r="18" spans="1:1" x14ac:dyDescent="0.35">
      <c r="A18" s="57" t="s">
        <v>74</v>
      </c>
    </row>
    <row r="19" spans="1:1" x14ac:dyDescent="0.35">
      <c r="A19" s="57" t="s">
        <v>75</v>
      </c>
    </row>
    <row r="20" spans="1:1" x14ac:dyDescent="0.35">
      <c r="A20" s="57" t="s">
        <v>76</v>
      </c>
    </row>
    <row r="21" spans="1:1" x14ac:dyDescent="0.35">
      <c r="A21" s="57" t="s">
        <v>77</v>
      </c>
    </row>
    <row r="22" spans="1:1" x14ac:dyDescent="0.35">
      <c r="A22" s="57" t="s">
        <v>78</v>
      </c>
    </row>
  </sheetData>
  <hyperlinks>
    <hyperlink ref="A20" r:id="rId1" xr:uid="{00000000-0004-0000-0100-000000000000}"/>
    <hyperlink ref="A19" r:id="rId2" xr:uid="{00000000-0004-0000-0100-000001000000}"/>
    <hyperlink ref="A22" r:id="rId3" xr:uid="{00000000-0004-0000-0100-000002000000}"/>
    <hyperlink ref="A21" r:id="rId4" xr:uid="{00000000-0004-0000-0100-000003000000}"/>
    <hyperlink ref="A18" r:id="rId5" xr:uid="{00000000-0004-0000-01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D5"/>
  <sheetViews>
    <sheetView workbookViewId="0"/>
  </sheetViews>
  <sheetFormatPr defaultColWidth="9.1796875" defaultRowHeight="12.5" x14ac:dyDescent="0.25"/>
  <cols>
    <col min="1" max="1" width="2.6328125" style="4" customWidth="1"/>
    <col min="2" max="2" width="8.6328125" style="4" customWidth="1"/>
    <col min="3" max="3" width="2.6328125" style="4" customWidth="1"/>
    <col min="4" max="4" width="11.6328125" style="4" customWidth="1"/>
    <col min="5" max="16384" width="9.1796875" style="4"/>
  </cols>
  <sheetData>
    <row r="2" spans="2:4" ht="13" x14ac:dyDescent="0.3">
      <c r="B2" s="3" t="s">
        <v>26</v>
      </c>
      <c r="D2" s="3" t="s">
        <v>2</v>
      </c>
    </row>
    <row r="3" spans="2:4" x14ac:dyDescent="0.25">
      <c r="B3" s="4" t="s">
        <v>3</v>
      </c>
      <c r="D3" s="4" t="s">
        <v>27</v>
      </c>
    </row>
    <row r="4" spans="2:4" x14ac:dyDescent="0.25">
      <c r="B4" s="4" t="s">
        <v>28</v>
      </c>
      <c r="D4" s="4" t="s">
        <v>29</v>
      </c>
    </row>
    <row r="5" spans="2:4" x14ac:dyDescent="0.25">
      <c r="D5" s="4" t="s">
        <v>30</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Narrative</vt:lpstr>
      <vt:lpstr>Input</vt:lpstr>
      <vt:lpstr>Multiplier Calculations Detail</vt:lpstr>
      <vt:lpstr>Lists</vt:lpstr>
    </vt:vector>
  </TitlesOfParts>
  <Company>DHFT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Salloway</dc:creator>
  <cp:lastModifiedBy>FOXON, Judith (UNIVERSITY HOSPITALS OF NORTHAMPTONSHIR</cp:lastModifiedBy>
  <cp:lastPrinted>2024-06-11T12:50:14Z</cp:lastPrinted>
  <dcterms:created xsi:type="dcterms:W3CDTF">2019-07-16T09:30:44Z</dcterms:created>
  <dcterms:modified xsi:type="dcterms:W3CDTF">2025-07-28T05:52:39Z</dcterms:modified>
</cp:coreProperties>
</file>